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Users\yl5928\Desktop\Source data_eLife\"/>
    </mc:Choice>
  </mc:AlternateContent>
  <xr:revisionPtr revIDLastSave="0" documentId="13_ncr:1_{A195A5EF-2BAA-4CC2-9E8B-025CB1325CEA}" xr6:coauthVersionLast="36" xr6:coauthVersionMax="36" xr10:uidLastSave="{00000000-0000-0000-0000-000000000000}"/>
  <bookViews>
    <workbookView xWindow="0" yWindow="0" windowWidth="25200" windowHeight="11775" xr2:uid="{00000000-000D-0000-FFFF-FFFF00000000}"/>
  </bookViews>
  <sheets>
    <sheet name="flow rat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6" i="1" l="1"/>
  <c r="C56" i="1"/>
  <c r="J96" i="1"/>
  <c r="L96" i="1" s="1"/>
  <c r="M96" i="1" s="1"/>
  <c r="J95" i="1"/>
  <c r="L95" i="1" s="1"/>
  <c r="M95" i="1" s="1"/>
  <c r="J94" i="1"/>
  <c r="L94" i="1" s="1"/>
  <c r="M94" i="1" s="1"/>
  <c r="J93" i="1"/>
  <c r="L93" i="1" s="1"/>
  <c r="M93" i="1" s="1"/>
  <c r="J92" i="1"/>
  <c r="L92" i="1" s="1"/>
  <c r="M92" i="1" s="1"/>
  <c r="J91" i="1"/>
  <c r="L91" i="1" s="1"/>
  <c r="M91" i="1" s="1"/>
  <c r="J84" i="1"/>
  <c r="L84" i="1" s="1"/>
  <c r="M84" i="1" s="1"/>
  <c r="J83" i="1"/>
  <c r="L83" i="1" s="1"/>
  <c r="M83" i="1" s="1"/>
  <c r="J82" i="1"/>
  <c r="L82" i="1" s="1"/>
  <c r="M82" i="1" s="1"/>
  <c r="J81" i="1"/>
  <c r="L81" i="1" s="1"/>
  <c r="M81" i="1" s="1"/>
  <c r="J80" i="1"/>
  <c r="L80" i="1" s="1"/>
  <c r="M80" i="1" s="1"/>
  <c r="J79" i="1"/>
  <c r="L79" i="1" s="1"/>
  <c r="M79" i="1" s="1"/>
  <c r="J68" i="1"/>
  <c r="L68" i="1" s="1"/>
  <c r="M68" i="1" s="1"/>
  <c r="J69" i="1"/>
  <c r="L69" i="1" s="1"/>
  <c r="M69" i="1" s="1"/>
  <c r="J70" i="1"/>
  <c r="L70" i="1" s="1"/>
  <c r="M70" i="1" s="1"/>
  <c r="J71" i="1"/>
  <c r="L71" i="1" s="1"/>
  <c r="M71" i="1" s="1"/>
  <c r="J72" i="1"/>
  <c r="J67" i="1"/>
  <c r="L67" i="1" s="1"/>
  <c r="M67" i="1" s="1"/>
  <c r="L72" i="1"/>
  <c r="M72" i="1" s="1"/>
  <c r="J60" i="1"/>
  <c r="L60" i="1" s="1"/>
  <c r="M60" i="1" s="1"/>
  <c r="J59" i="1"/>
  <c r="L59" i="1" s="1"/>
  <c r="M59" i="1" s="1"/>
  <c r="J58" i="1"/>
  <c r="L58" i="1" s="1"/>
  <c r="M58" i="1" s="1"/>
  <c r="J54" i="1"/>
  <c r="L54" i="1" s="1"/>
  <c r="M54" i="1" s="1"/>
  <c r="L57" i="1"/>
  <c r="M57" i="1" s="1"/>
  <c r="J57" i="1"/>
  <c r="J56" i="1"/>
  <c r="L56" i="1" s="1"/>
  <c r="M56" i="1" s="1"/>
  <c r="J55" i="1"/>
  <c r="L55" i="1" s="1"/>
  <c r="M55" i="1" s="1"/>
  <c r="J44" i="1"/>
  <c r="L44" i="1" s="1"/>
  <c r="M44" i="1" s="1"/>
  <c r="J47" i="1"/>
  <c r="L47" i="1" s="1"/>
  <c r="M47" i="1" s="1"/>
  <c r="J46" i="1"/>
  <c r="L46" i="1" s="1"/>
  <c r="M46" i="1" s="1"/>
  <c r="J45" i="1"/>
  <c r="L45" i="1" s="1"/>
  <c r="M45" i="1" s="1"/>
  <c r="J33" i="1"/>
  <c r="L33" i="1" s="1"/>
  <c r="M33" i="1" s="1"/>
  <c r="J34" i="1"/>
  <c r="L34" i="1" s="1"/>
  <c r="M34" i="1" s="1"/>
  <c r="J35" i="1"/>
  <c r="L35" i="1" s="1"/>
  <c r="M35" i="1" s="1"/>
  <c r="J36" i="1"/>
  <c r="L36" i="1" s="1"/>
  <c r="M36" i="1" s="1"/>
  <c r="J37" i="1"/>
  <c r="L37" i="1" s="1"/>
  <c r="M37" i="1" s="1"/>
  <c r="J32" i="1"/>
  <c r="L32" i="1" s="1"/>
  <c r="E74" i="1"/>
  <c r="E73" i="1"/>
  <c r="E69" i="1"/>
  <c r="E61" i="1"/>
  <c r="E58" i="1"/>
  <c r="C82" i="1"/>
  <c r="E82" i="1" s="1"/>
  <c r="F82" i="1" s="1"/>
  <c r="C83" i="1"/>
  <c r="C84" i="1"/>
  <c r="C85" i="1"/>
  <c r="E85" i="1" s="1"/>
  <c r="F85" i="1" s="1"/>
  <c r="C86" i="1"/>
  <c r="E86" i="1" s="1"/>
  <c r="F86" i="1" s="1"/>
  <c r="C81" i="1"/>
  <c r="E81" i="1" s="1"/>
  <c r="F81" i="1" s="1"/>
  <c r="E84" i="1"/>
  <c r="F84" i="1" s="1"/>
  <c r="C69" i="1"/>
  <c r="C70" i="1"/>
  <c r="E70" i="1" s="1"/>
  <c r="C71" i="1"/>
  <c r="E71" i="1" s="1"/>
  <c r="C72" i="1"/>
  <c r="E72" i="1" s="1"/>
  <c r="C73" i="1"/>
  <c r="C74" i="1"/>
  <c r="D41" i="1"/>
  <c r="E41" i="1" s="1"/>
  <c r="C41" i="1"/>
  <c r="C57" i="1"/>
  <c r="E57" i="1" s="1"/>
  <c r="C58" i="1"/>
  <c r="C59" i="1"/>
  <c r="E59" i="1" s="1"/>
  <c r="C60" i="1"/>
  <c r="E60" i="1" s="1"/>
  <c r="C61" i="1"/>
  <c r="C62" i="1"/>
  <c r="E62" i="1" s="1"/>
  <c r="D24" i="1"/>
  <c r="C24" i="1"/>
  <c r="D3" i="1"/>
  <c r="C3" i="1"/>
  <c r="E83" i="1"/>
  <c r="F83" i="1" s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F88" i="1" l="1"/>
  <c r="F87" i="1"/>
  <c r="F60" i="1"/>
  <c r="F73" i="1"/>
  <c r="F71" i="1"/>
  <c r="F69" i="1"/>
  <c r="F72" i="1"/>
  <c r="F74" i="1"/>
  <c r="F70" i="1"/>
  <c r="F62" i="1"/>
  <c r="F58" i="1"/>
  <c r="F56" i="1"/>
  <c r="F59" i="1"/>
  <c r="F61" i="1"/>
  <c r="F57" i="1"/>
  <c r="D42" i="1"/>
  <c r="E42" i="1" s="1"/>
  <c r="D43" i="1"/>
  <c r="D44" i="1"/>
  <c r="D45" i="1"/>
  <c r="D46" i="1"/>
  <c r="D47" i="1"/>
  <c r="D48" i="1"/>
  <c r="D49" i="1"/>
  <c r="C42" i="1"/>
  <c r="C43" i="1"/>
  <c r="C44" i="1"/>
  <c r="C45" i="1"/>
  <c r="C46" i="1"/>
  <c r="C47" i="1"/>
  <c r="C48" i="1"/>
  <c r="C49" i="1"/>
  <c r="D25" i="1"/>
  <c r="D26" i="1"/>
  <c r="D27" i="1"/>
  <c r="D28" i="1"/>
  <c r="D29" i="1"/>
  <c r="D30" i="1"/>
  <c r="D31" i="1"/>
  <c r="D32" i="1"/>
  <c r="D33" i="1"/>
  <c r="D34" i="1"/>
  <c r="C25" i="1"/>
  <c r="C26" i="1"/>
  <c r="C27" i="1"/>
  <c r="C28" i="1"/>
  <c r="C29" i="1"/>
  <c r="C30" i="1"/>
  <c r="C31" i="1"/>
  <c r="C32" i="1"/>
  <c r="C33" i="1"/>
  <c r="C34" i="1"/>
  <c r="F76" i="1" l="1"/>
  <c r="F75" i="1"/>
  <c r="F64" i="1"/>
  <c r="F63" i="1"/>
  <c r="E46" i="1"/>
  <c r="F46" i="1" s="1"/>
  <c r="F42" i="1"/>
  <c r="E44" i="1"/>
  <c r="F44" i="1" s="1"/>
  <c r="E43" i="1"/>
  <c r="F43" i="1" s="1"/>
  <c r="E45" i="1"/>
  <c r="F45" i="1" s="1"/>
  <c r="E47" i="1"/>
  <c r="F47" i="1" s="1"/>
  <c r="E49" i="1"/>
  <c r="F49" i="1" s="1"/>
  <c r="F41" i="1"/>
  <c r="E48" i="1"/>
  <c r="F48" i="1" s="1"/>
  <c r="E24" i="1"/>
  <c r="F24" i="1" s="1"/>
  <c r="F50" i="1" l="1"/>
  <c r="F51" i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F36" i="1" s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3" i="1"/>
  <c r="J3" i="1"/>
  <c r="L3" i="1" s="1"/>
  <c r="F35" i="1" l="1"/>
  <c r="J10" i="1"/>
  <c r="J9" i="1"/>
  <c r="J8" i="1"/>
  <c r="J7" i="1"/>
  <c r="J6" i="1"/>
  <c r="J5" i="1"/>
  <c r="J4" i="1"/>
  <c r="J11" i="1"/>
  <c r="J12" i="1"/>
  <c r="J13" i="1"/>
  <c r="J14" i="1"/>
  <c r="J15" i="1"/>
  <c r="J16" i="1"/>
  <c r="J17" i="1"/>
  <c r="J18" i="1"/>
  <c r="J19" i="1"/>
  <c r="J20" i="1"/>
  <c r="J21" i="1"/>
  <c r="L21" i="1" s="1"/>
  <c r="M21" i="1" s="1"/>
  <c r="J22" i="1"/>
  <c r="J23" i="1"/>
  <c r="J24" i="1"/>
  <c r="J25" i="1"/>
  <c r="L25" i="1" s="1"/>
  <c r="M25" i="1" s="1"/>
  <c r="L20" i="1"/>
  <c r="M20" i="1" s="1"/>
  <c r="L19" i="1"/>
  <c r="M19" i="1" s="1"/>
  <c r="L22" i="1" l="1"/>
  <c r="M22" i="1" s="1"/>
  <c r="L23" i="1"/>
  <c r="M23" i="1" s="1"/>
  <c r="L24" i="1"/>
  <c r="M24" i="1" s="1"/>
  <c r="L18" i="1"/>
  <c r="M18" i="1" s="1"/>
  <c r="L17" i="1"/>
  <c r="M17" i="1" s="1"/>
  <c r="L16" i="1"/>
  <c r="M16" i="1" s="1"/>
  <c r="L15" i="1"/>
  <c r="M15" i="1" s="1"/>
  <c r="L14" i="1"/>
  <c r="M14" i="1" s="1"/>
  <c r="L13" i="1"/>
  <c r="M13" i="1" s="1"/>
  <c r="L12" i="1"/>
  <c r="M12" i="1" s="1"/>
  <c r="L11" i="1"/>
  <c r="M11" i="1" s="1"/>
  <c r="L10" i="1"/>
  <c r="M10" i="1" s="1"/>
  <c r="L9" i="1"/>
  <c r="M9" i="1" s="1"/>
  <c r="L8" i="1"/>
  <c r="M8" i="1" s="1"/>
  <c r="L7" i="1"/>
  <c r="M7" i="1" s="1"/>
  <c r="L6" i="1"/>
  <c r="M6" i="1" s="1"/>
  <c r="L5" i="1"/>
  <c r="M5" i="1" s="1"/>
  <c r="L4" i="1"/>
  <c r="M4" i="1" s="1"/>
  <c r="M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E3" i="1"/>
  <c r="F3" i="1" s="1"/>
  <c r="E16" i="1" l="1"/>
  <c r="F16" i="1" s="1"/>
  <c r="E4" i="1"/>
  <c r="F4" i="1" s="1"/>
  <c r="F20" i="1" s="1"/>
  <c r="E15" i="1"/>
  <c r="F15" i="1" s="1"/>
  <c r="E11" i="1"/>
  <c r="F11" i="1" s="1"/>
  <c r="E7" i="1"/>
  <c r="F7" i="1" s="1"/>
  <c r="E12" i="1"/>
  <c r="F12" i="1" s="1"/>
  <c r="E18" i="1"/>
  <c r="F18" i="1" s="1"/>
  <c r="E14" i="1"/>
  <c r="F14" i="1" s="1"/>
  <c r="E10" i="1"/>
  <c r="F10" i="1" s="1"/>
  <c r="E6" i="1"/>
  <c r="F6" i="1" s="1"/>
  <c r="E8" i="1"/>
  <c r="F8" i="1" s="1"/>
  <c r="E17" i="1"/>
  <c r="F17" i="1" s="1"/>
  <c r="E13" i="1"/>
  <c r="F13" i="1" s="1"/>
  <c r="E9" i="1"/>
  <c r="F9" i="1" s="1"/>
  <c r="E5" i="1"/>
  <c r="F5" i="1" s="1"/>
  <c r="F19" i="1" l="1"/>
  <c r="M32" i="1"/>
</calcChain>
</file>

<file path=xl/sharedStrings.xml><?xml version="1.0" encoding="utf-8"?>
<sst xmlns="http://schemas.openxmlformats.org/spreadsheetml/2006/main" count="103" uniqueCount="41">
  <si>
    <t>Flowrate [µm/min]</t>
  </si>
  <si>
    <t>Flowrate [nm/min]</t>
  </si>
  <si>
    <t>MW</t>
  </si>
  <si>
    <t>STABW</t>
  </si>
  <si>
    <t>WT_NM IIA-GFP_reslice 2</t>
  </si>
  <si>
    <t>WT_NM IIA-GFP_reslice 3</t>
  </si>
  <si>
    <t>NM IIA-GFP_2_reslice</t>
  </si>
  <si>
    <t>NM IIA-GFP_1_Pattern_1</t>
  </si>
  <si>
    <t>NM IIA-GFP_1_Pattern_2</t>
  </si>
  <si>
    <t>NM IIA-GFP_1_Pattern_3</t>
  </si>
  <si>
    <t>NM IIA-GFP_2_Pattern_1</t>
  </si>
  <si>
    <t>NM IIA-GFP_2_Pattern_2</t>
  </si>
  <si>
    <t>NM IIA-GFP_2_Pattern_3</t>
  </si>
  <si>
    <t>Height [cm]</t>
  </si>
  <si>
    <t>Width [cm]</t>
  </si>
  <si>
    <t>time in min 
[2,58 um = 60 min]</t>
  </si>
  <si>
    <t>time in min 
[4,99 um = 60 min]</t>
  </si>
  <si>
    <t>Distance [10,54 µm]</t>
  </si>
  <si>
    <t>Distance [11,48 µm]</t>
  </si>
  <si>
    <t>Distance [26,23 µm]</t>
  </si>
  <si>
    <t>Distance [9,07 µm]</t>
  </si>
  <si>
    <t>NM IIA-GFP_FN-Cy3_2_Pattern</t>
  </si>
  <si>
    <t>Distance [13,16 µm]</t>
  </si>
  <si>
    <t>Distance [12,94 µm]</t>
  </si>
  <si>
    <t>time in min
[2,71 um = 63 min]</t>
  </si>
  <si>
    <t>time in min</t>
  </si>
  <si>
    <t>Distance [19,69 µm]</t>
  </si>
  <si>
    <t>WT_NM IIA-GFP_2_Homogenous_reslice 1</t>
  </si>
  <si>
    <t>WT_NM IIA-GFP_Homogenous_1</t>
  </si>
  <si>
    <t>WT_NM IIA-GFP_1_Homogenous_reslice 1</t>
  </si>
  <si>
    <t>time in min
[3,26 cm = 60 min]</t>
  </si>
  <si>
    <t>time in min
[3,28 cm = 30 min]</t>
  </si>
  <si>
    <t>time in min
[5,82 cm = 60 min]</t>
  </si>
  <si>
    <t>time in min
[1,09 um = 26 min]</t>
  </si>
  <si>
    <t>time in min
[1,05 um = 25 min]</t>
  </si>
  <si>
    <t>time in min
[2,67 um = 62 min]</t>
  </si>
  <si>
    <t>Distance [17,2 µm]</t>
  </si>
  <si>
    <t>Distance [12,69 µm]</t>
  </si>
  <si>
    <t>Distance [15 µm]</t>
  </si>
  <si>
    <t>Distance [13,10 µm]</t>
  </si>
  <si>
    <t>Distance [16,40 µm]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</si>
</sst>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" fillId="0" borderId="0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8"/>
  <sheetViews>
    <sheetView tabSelected="1" zoomScale="85" zoomScaleNormal="85" workbookViewId="0">
      <selection activeCell="P18" sqref="P18"/>
    </sheetView>
  </sheetViews>
  <sheetFormatPr baseColWidth="10" defaultRowHeight="15" x14ac:dyDescent="0.25"/>
  <cols>
    <col min="3" max="3" width="18.28515625" customWidth="1"/>
    <col min="4" max="4" width="23" customWidth="1"/>
    <col min="5" max="5" width="18.5703125" customWidth="1"/>
    <col min="6" max="6" width="19" customWidth="1"/>
    <col min="10" max="10" width="18" customWidth="1"/>
    <col min="11" max="11" width="19.7109375" customWidth="1"/>
    <col min="12" max="12" width="19.5703125" customWidth="1"/>
    <col min="13" max="13" width="19.42578125" customWidth="1"/>
    <col min="18" max="18" width="16.42578125" customWidth="1"/>
    <col min="19" max="19" width="16.28515625" customWidth="1"/>
  </cols>
  <sheetData>
    <row r="1" spans="1:20" ht="24" customHeight="1" x14ac:dyDescent="0.25">
      <c r="A1" s="4" t="s">
        <v>28</v>
      </c>
      <c r="B1" s="4"/>
      <c r="C1" s="4"/>
      <c r="D1" s="4"/>
      <c r="E1" s="4"/>
      <c r="F1" s="4"/>
      <c r="H1" s="4" t="s">
        <v>21</v>
      </c>
      <c r="I1" s="4"/>
      <c r="J1" s="4"/>
      <c r="K1" s="4"/>
      <c r="L1" s="4"/>
      <c r="M1" s="4"/>
    </row>
    <row r="2" spans="1:20" ht="30" customHeight="1" x14ac:dyDescent="0.25">
      <c r="A2" s="1" t="s">
        <v>13</v>
      </c>
      <c r="B2" s="1" t="s">
        <v>14</v>
      </c>
      <c r="C2" s="2" t="s">
        <v>30</v>
      </c>
      <c r="D2" s="2" t="s">
        <v>36</v>
      </c>
      <c r="E2" s="1" t="s">
        <v>0</v>
      </c>
      <c r="F2" s="1" t="s">
        <v>1</v>
      </c>
      <c r="H2" s="1" t="s">
        <v>13</v>
      </c>
      <c r="I2" s="1" t="s">
        <v>14</v>
      </c>
      <c r="J2" s="2" t="s">
        <v>16</v>
      </c>
      <c r="K2" s="2" t="s">
        <v>19</v>
      </c>
      <c r="L2" s="1" t="s">
        <v>0</v>
      </c>
      <c r="M2" s="1" t="s">
        <v>1</v>
      </c>
    </row>
    <row r="3" spans="1:20" x14ac:dyDescent="0.25">
      <c r="A3">
        <v>1.29</v>
      </c>
      <c r="B3">
        <v>1.4</v>
      </c>
      <c r="C3">
        <f>(60/3.26)*A3</f>
        <v>23.742331288343561</v>
      </c>
      <c r="D3">
        <f>(17.2/13.8)*B3</f>
        <v>1.7449275362318839</v>
      </c>
      <c r="E3">
        <f>D3/C3</f>
        <v>7.3494363929146531E-2</v>
      </c>
      <c r="F3">
        <f>E3*1000</f>
        <v>73.49436392914653</v>
      </c>
      <c r="H3">
        <v>1.78</v>
      </c>
      <c r="I3">
        <v>0.88</v>
      </c>
      <c r="J3">
        <f>(60/4.99)*H3</f>
        <v>21.402805611222444</v>
      </c>
      <c r="K3">
        <f>(26.23/13.8)*I3</f>
        <v>1.6726376811594201</v>
      </c>
      <c r="L3">
        <f>K3/J3</f>
        <v>7.8150393529826848E-2</v>
      </c>
      <c r="M3">
        <f>L3*1000</f>
        <v>78.150393529826843</v>
      </c>
    </row>
    <row r="4" spans="1:20" x14ac:dyDescent="0.25">
      <c r="A4">
        <v>2.25</v>
      </c>
      <c r="B4">
        <v>1.82</v>
      </c>
      <c r="C4">
        <f t="shared" ref="C4:C18" si="0">(60/3.26)*A4</f>
        <v>41.411042944785279</v>
      </c>
      <c r="D4">
        <f t="shared" ref="D4:D18" si="1">(17.2/13.8)*B4</f>
        <v>2.2684057971014493</v>
      </c>
      <c r="E4">
        <f t="shared" ref="E4:E18" si="2">D4/C4</f>
        <v>5.4777799248523884E-2</v>
      </c>
      <c r="F4">
        <f t="shared" ref="F4:F18" si="3">E4*1000</f>
        <v>54.777799248523884</v>
      </c>
      <c r="H4">
        <v>2.1800000000000002</v>
      </c>
      <c r="I4">
        <v>1.43</v>
      </c>
      <c r="J4">
        <f t="shared" ref="J4:J10" si="4">(60/4.99)*H4</f>
        <v>26.212424849699399</v>
      </c>
      <c r="K4">
        <f t="shared" ref="K4:K25" si="5">(26.23/13.8)*I4</f>
        <v>2.7180362318840579</v>
      </c>
      <c r="L4">
        <f t="shared" ref="L4:L25" si="6">K4/J4</f>
        <v>0.10369266664450649</v>
      </c>
      <c r="M4">
        <f t="shared" ref="M4:M25" si="7">L4*1000</f>
        <v>103.69266664450649</v>
      </c>
    </row>
    <row r="5" spans="1:20" x14ac:dyDescent="0.25">
      <c r="A5">
        <v>2.4900000000000002</v>
      </c>
      <c r="B5">
        <v>2.86</v>
      </c>
      <c r="C5">
        <f t="shared" si="0"/>
        <v>45.828220858895712</v>
      </c>
      <c r="D5">
        <f t="shared" si="1"/>
        <v>3.5646376811594203</v>
      </c>
      <c r="E5">
        <f t="shared" si="2"/>
        <v>7.7782589294375565E-2</v>
      </c>
      <c r="F5">
        <f t="shared" si="3"/>
        <v>77.782589294375569</v>
      </c>
      <c r="H5">
        <v>2.14</v>
      </c>
      <c r="I5">
        <v>1.3</v>
      </c>
      <c r="J5">
        <f t="shared" si="4"/>
        <v>25.731462925851705</v>
      </c>
      <c r="K5">
        <f t="shared" si="5"/>
        <v>2.4709420289855073</v>
      </c>
      <c r="L5">
        <f t="shared" si="6"/>
        <v>9.6028043026773216E-2</v>
      </c>
      <c r="M5">
        <f t="shared" si="7"/>
        <v>96.028043026773219</v>
      </c>
      <c r="P5" s="5"/>
      <c r="Q5" s="5"/>
      <c r="R5" s="5"/>
      <c r="S5" s="5"/>
      <c r="T5" s="5"/>
    </row>
    <row r="6" spans="1:20" x14ac:dyDescent="0.25">
      <c r="A6">
        <v>0.73</v>
      </c>
      <c r="B6">
        <v>1.17</v>
      </c>
      <c r="C6">
        <f t="shared" si="0"/>
        <v>13.435582822085889</v>
      </c>
      <c r="D6">
        <f t="shared" si="1"/>
        <v>1.4582608695652173</v>
      </c>
      <c r="E6">
        <f t="shared" si="2"/>
        <v>0.10853722453841572</v>
      </c>
      <c r="F6">
        <f t="shared" si="3"/>
        <v>108.53722453841571</v>
      </c>
      <c r="H6">
        <v>1.47</v>
      </c>
      <c r="I6">
        <v>0.61</v>
      </c>
      <c r="J6">
        <f t="shared" si="4"/>
        <v>17.675350701402806</v>
      </c>
      <c r="K6">
        <f t="shared" si="5"/>
        <v>1.1594420289855072</v>
      </c>
      <c r="L6">
        <f t="shared" si="6"/>
        <v>6.5596550165960096E-2</v>
      </c>
      <c r="M6">
        <f t="shared" si="7"/>
        <v>65.596550165960096</v>
      </c>
      <c r="P6" s="5"/>
      <c r="Q6" s="5"/>
      <c r="R6" s="5"/>
      <c r="S6" s="5"/>
      <c r="T6" s="5"/>
    </row>
    <row r="7" spans="1:20" x14ac:dyDescent="0.25">
      <c r="A7">
        <v>0.68</v>
      </c>
      <c r="B7">
        <v>1.49</v>
      </c>
      <c r="C7">
        <f t="shared" si="0"/>
        <v>12.515337423312884</v>
      </c>
      <c r="D7">
        <f t="shared" si="1"/>
        <v>1.8571014492753624</v>
      </c>
      <c r="E7">
        <f t="shared" si="2"/>
        <v>0.14838604717249218</v>
      </c>
      <c r="F7">
        <f>E7*1000</f>
        <v>148.38604717249217</v>
      </c>
      <c r="H7">
        <v>0.85</v>
      </c>
      <c r="I7">
        <v>0.52</v>
      </c>
      <c r="J7">
        <f t="shared" si="4"/>
        <v>10.220440881763526</v>
      </c>
      <c r="K7">
        <f t="shared" si="5"/>
        <v>0.98837681159420288</v>
      </c>
      <c r="L7">
        <f t="shared" si="6"/>
        <v>9.6705888036373977E-2</v>
      </c>
      <c r="M7">
        <f t="shared" si="7"/>
        <v>96.705888036373977</v>
      </c>
      <c r="P7" s="5"/>
      <c r="Q7" s="5"/>
      <c r="R7" s="5"/>
      <c r="S7" s="5"/>
      <c r="T7" s="5"/>
    </row>
    <row r="8" spans="1:20" x14ac:dyDescent="0.25">
      <c r="A8">
        <v>1.1599999999999999</v>
      </c>
      <c r="B8">
        <v>1.69</v>
      </c>
      <c r="C8">
        <f t="shared" si="0"/>
        <v>21.34969325153374</v>
      </c>
      <c r="D8">
        <f t="shared" si="1"/>
        <v>2.106376811594203</v>
      </c>
      <c r="E8">
        <f t="shared" si="2"/>
        <v>9.8660752956854919E-2</v>
      </c>
      <c r="F8">
        <f t="shared" si="3"/>
        <v>98.660752956854921</v>
      </c>
      <c r="H8">
        <v>3.78</v>
      </c>
      <c r="I8">
        <v>1.72</v>
      </c>
      <c r="J8">
        <f t="shared" si="4"/>
        <v>45.450901803607209</v>
      </c>
      <c r="K8">
        <f t="shared" si="5"/>
        <v>3.2692463768115938</v>
      </c>
      <c r="L8">
        <f t="shared" si="6"/>
        <v>7.1929186156480848E-2</v>
      </c>
      <c r="M8">
        <f t="shared" si="7"/>
        <v>71.929186156480853</v>
      </c>
      <c r="P8" s="5"/>
      <c r="Q8" s="5"/>
      <c r="R8" s="5"/>
      <c r="S8" s="5"/>
      <c r="T8" s="5"/>
    </row>
    <row r="9" spans="1:20" x14ac:dyDescent="0.25">
      <c r="A9">
        <v>0.78</v>
      </c>
      <c r="B9">
        <v>0.98</v>
      </c>
      <c r="C9">
        <f t="shared" si="0"/>
        <v>14.355828220858896</v>
      </c>
      <c r="D9">
        <f t="shared" si="1"/>
        <v>1.2214492753623187</v>
      </c>
      <c r="E9">
        <f t="shared" si="2"/>
        <v>8.5083859779511939E-2</v>
      </c>
      <c r="F9">
        <f t="shared" si="3"/>
        <v>85.08385977951194</v>
      </c>
      <c r="H9">
        <v>1.72</v>
      </c>
      <c r="I9">
        <v>1.08</v>
      </c>
      <c r="J9">
        <f t="shared" si="4"/>
        <v>20.681362725450899</v>
      </c>
      <c r="K9">
        <f t="shared" si="5"/>
        <v>2.0527826086956522</v>
      </c>
      <c r="L9">
        <f t="shared" si="6"/>
        <v>9.9257608695652186E-2</v>
      </c>
      <c r="M9">
        <f t="shared" si="7"/>
        <v>99.257608695652181</v>
      </c>
      <c r="P9" s="5"/>
      <c r="Q9" s="5"/>
      <c r="R9" s="5"/>
      <c r="S9" s="5"/>
      <c r="T9" s="5"/>
    </row>
    <row r="10" spans="1:20" x14ac:dyDescent="0.25">
      <c r="A10">
        <v>1.1100000000000001</v>
      </c>
      <c r="B10">
        <v>2.21</v>
      </c>
      <c r="C10">
        <f t="shared" si="0"/>
        <v>20.429447852760738</v>
      </c>
      <c r="D10">
        <f t="shared" si="1"/>
        <v>2.7544927536231882</v>
      </c>
      <c r="E10">
        <f t="shared" si="2"/>
        <v>0.13482952517735125</v>
      </c>
      <c r="F10">
        <f t="shared" si="3"/>
        <v>134.82952517735126</v>
      </c>
      <c r="H10">
        <v>2.97</v>
      </c>
      <c r="I10">
        <v>1.95</v>
      </c>
      <c r="J10">
        <f t="shared" si="4"/>
        <v>35.711422845691381</v>
      </c>
      <c r="K10">
        <f t="shared" si="5"/>
        <v>3.7064130434782605</v>
      </c>
      <c r="L10">
        <f t="shared" si="6"/>
        <v>0.10378788488752257</v>
      </c>
      <c r="M10">
        <f t="shared" si="7"/>
        <v>103.78788488752257</v>
      </c>
      <c r="P10" s="5"/>
      <c r="Q10" s="5"/>
      <c r="R10" s="5"/>
      <c r="S10" s="5"/>
      <c r="T10" s="5"/>
    </row>
    <row r="11" spans="1:20" x14ac:dyDescent="0.25">
      <c r="A11">
        <v>1.21</v>
      </c>
      <c r="B11">
        <v>1.79</v>
      </c>
      <c r="C11">
        <f t="shared" si="0"/>
        <v>22.269938650306749</v>
      </c>
      <c r="D11">
        <f t="shared" si="1"/>
        <v>2.2310144927536233</v>
      </c>
      <c r="E11">
        <f t="shared" si="2"/>
        <v>0.10018054058370264</v>
      </c>
      <c r="F11">
        <f t="shared" si="3"/>
        <v>100.18054058370264</v>
      </c>
      <c r="H11">
        <v>3.52</v>
      </c>
      <c r="I11">
        <v>2.25</v>
      </c>
      <c r="J11">
        <f t="shared" ref="J11:J25" si="8">(60/4.99)*H11</f>
        <v>42.324649298597194</v>
      </c>
      <c r="K11">
        <f t="shared" si="5"/>
        <v>4.2766304347826081</v>
      </c>
      <c r="L11">
        <f t="shared" si="6"/>
        <v>0.10104349370059287</v>
      </c>
      <c r="M11">
        <f t="shared" si="7"/>
        <v>101.04349370059288</v>
      </c>
      <c r="P11" s="5"/>
      <c r="Q11" s="5"/>
      <c r="R11" s="6"/>
      <c r="S11" s="6"/>
      <c r="T11" s="5"/>
    </row>
    <row r="12" spans="1:20" x14ac:dyDescent="0.25">
      <c r="A12">
        <v>0.77</v>
      </c>
      <c r="B12">
        <v>0.89</v>
      </c>
      <c r="C12">
        <f t="shared" si="0"/>
        <v>14.171779141104295</v>
      </c>
      <c r="D12">
        <f t="shared" si="1"/>
        <v>1.1092753623188405</v>
      </c>
      <c r="E12">
        <f t="shared" si="2"/>
        <v>7.827354288223852E-2</v>
      </c>
      <c r="F12">
        <f t="shared" si="3"/>
        <v>78.273542882238516</v>
      </c>
      <c r="H12">
        <v>3.46</v>
      </c>
      <c r="I12">
        <v>1.77</v>
      </c>
      <c r="J12">
        <f t="shared" si="8"/>
        <v>41.603206412825649</v>
      </c>
      <c r="K12">
        <f t="shared" si="5"/>
        <v>3.3642826086956519</v>
      </c>
      <c r="L12">
        <f t="shared" si="6"/>
        <v>8.0865945170478334E-2</v>
      </c>
      <c r="M12">
        <f t="shared" si="7"/>
        <v>80.865945170478341</v>
      </c>
      <c r="P12" s="5"/>
      <c r="Q12" s="6"/>
      <c r="R12" s="6"/>
      <c r="S12" s="6"/>
      <c r="T12" s="5"/>
    </row>
    <row r="13" spans="1:20" x14ac:dyDescent="0.25">
      <c r="A13">
        <v>1.44</v>
      </c>
      <c r="B13">
        <v>2.11</v>
      </c>
      <c r="C13">
        <f t="shared" si="0"/>
        <v>26.503067484662576</v>
      </c>
      <c r="D13">
        <f t="shared" si="1"/>
        <v>2.6298550724637679</v>
      </c>
      <c r="E13">
        <f t="shared" si="2"/>
        <v>9.9228327965646804E-2</v>
      </c>
      <c r="F13">
        <f t="shared" si="3"/>
        <v>99.228327965646798</v>
      </c>
      <c r="H13">
        <v>2.29</v>
      </c>
      <c r="I13">
        <v>1.1200000000000001</v>
      </c>
      <c r="J13">
        <f t="shared" si="8"/>
        <v>27.53507014028056</v>
      </c>
      <c r="K13">
        <f t="shared" si="5"/>
        <v>2.1288115942028987</v>
      </c>
      <c r="L13">
        <f t="shared" si="6"/>
        <v>7.7312735480876749E-2</v>
      </c>
      <c r="M13">
        <f t="shared" si="7"/>
        <v>77.312735480876754</v>
      </c>
      <c r="P13" s="5"/>
      <c r="Q13" s="6"/>
      <c r="R13" s="6"/>
      <c r="S13" s="6"/>
      <c r="T13" s="5"/>
    </row>
    <row r="14" spans="1:20" x14ac:dyDescent="0.25">
      <c r="A14">
        <v>1.54</v>
      </c>
      <c r="B14">
        <v>1.49</v>
      </c>
      <c r="C14">
        <f t="shared" si="0"/>
        <v>28.343558282208591</v>
      </c>
      <c r="D14">
        <f t="shared" si="1"/>
        <v>1.8571014492753624</v>
      </c>
      <c r="E14">
        <f t="shared" si="2"/>
        <v>6.5521111738503043E-2</v>
      </c>
      <c r="F14">
        <f t="shared" si="3"/>
        <v>65.521111738503038</v>
      </c>
      <c r="H14">
        <v>2.99</v>
      </c>
      <c r="I14">
        <v>1.37</v>
      </c>
      <c r="J14">
        <f t="shared" si="8"/>
        <v>35.951903807615231</v>
      </c>
      <c r="K14">
        <f t="shared" si="5"/>
        <v>2.6039927536231886</v>
      </c>
      <c r="L14">
        <f t="shared" si="6"/>
        <v>7.2429898776921464E-2</v>
      </c>
      <c r="M14">
        <f t="shared" si="7"/>
        <v>72.429898776921462</v>
      </c>
      <c r="P14" s="5"/>
      <c r="Q14" s="5"/>
      <c r="R14" s="5"/>
      <c r="S14" s="5"/>
      <c r="T14" s="5"/>
    </row>
    <row r="15" spans="1:20" x14ac:dyDescent="0.25">
      <c r="A15">
        <v>0.65</v>
      </c>
      <c r="B15">
        <v>1.02</v>
      </c>
      <c r="C15">
        <f t="shared" si="0"/>
        <v>11.963190184049081</v>
      </c>
      <c r="D15">
        <f t="shared" si="1"/>
        <v>1.271304347826087</v>
      </c>
      <c r="E15">
        <f t="shared" si="2"/>
        <v>0.1062680044593088</v>
      </c>
      <c r="F15">
        <f t="shared" si="3"/>
        <v>106.2680044593088</v>
      </c>
      <c r="H15">
        <v>3.45</v>
      </c>
      <c r="I15">
        <v>1.42</v>
      </c>
      <c r="J15">
        <f t="shared" si="8"/>
        <v>41.482965931863731</v>
      </c>
      <c r="K15">
        <f t="shared" si="5"/>
        <v>2.6990289855072462</v>
      </c>
      <c r="L15">
        <f t="shared" si="6"/>
        <v>6.5063548974305108E-2</v>
      </c>
      <c r="M15">
        <f t="shared" si="7"/>
        <v>65.063548974305107</v>
      </c>
      <c r="P15" s="5"/>
      <c r="Q15" s="5"/>
      <c r="R15" s="5"/>
      <c r="S15" s="5"/>
      <c r="T15" s="5"/>
    </row>
    <row r="16" spans="1:20" x14ac:dyDescent="0.25">
      <c r="A16">
        <v>2.31</v>
      </c>
      <c r="B16">
        <v>2.0099999999999998</v>
      </c>
      <c r="C16">
        <f t="shared" si="0"/>
        <v>42.515337423312886</v>
      </c>
      <c r="D16">
        <f t="shared" si="1"/>
        <v>2.5052173913043476</v>
      </c>
      <c r="E16">
        <f t="shared" si="2"/>
        <v>5.8925026664157089E-2</v>
      </c>
      <c r="F16">
        <f t="shared" si="3"/>
        <v>58.925026664157087</v>
      </c>
      <c r="H16">
        <v>2.57</v>
      </c>
      <c r="I16">
        <v>1.37</v>
      </c>
      <c r="J16">
        <f t="shared" si="8"/>
        <v>30.901803607214426</v>
      </c>
      <c r="K16">
        <f t="shared" si="5"/>
        <v>2.6039927536231886</v>
      </c>
      <c r="L16">
        <f t="shared" si="6"/>
        <v>8.4266691573149893E-2</v>
      </c>
      <c r="M16">
        <f t="shared" si="7"/>
        <v>84.266691573149899</v>
      </c>
      <c r="P16" s="5"/>
      <c r="Q16" s="5"/>
      <c r="R16" s="5"/>
      <c r="S16" s="5"/>
      <c r="T16" s="5"/>
    </row>
    <row r="17" spans="1:20" x14ac:dyDescent="0.25">
      <c r="A17">
        <v>3.2</v>
      </c>
      <c r="B17">
        <v>3.15</v>
      </c>
      <c r="C17">
        <f t="shared" si="0"/>
        <v>58.895705521472394</v>
      </c>
      <c r="D17">
        <f t="shared" si="1"/>
        <v>3.9260869565217389</v>
      </c>
      <c r="E17">
        <f t="shared" si="2"/>
        <v>6.6661684782608685E-2</v>
      </c>
      <c r="F17">
        <f t="shared" si="3"/>
        <v>66.661684782608688</v>
      </c>
      <c r="H17">
        <v>2.3199999999999998</v>
      </c>
      <c r="I17">
        <v>1.27</v>
      </c>
      <c r="J17">
        <f t="shared" si="8"/>
        <v>27.895791583166329</v>
      </c>
      <c r="K17">
        <f t="shared" si="5"/>
        <v>2.4139202898550725</v>
      </c>
      <c r="L17">
        <f t="shared" si="6"/>
        <v>8.6533493149258719E-2</v>
      </c>
      <c r="M17">
        <f t="shared" si="7"/>
        <v>86.533493149258717</v>
      </c>
      <c r="P17" s="5"/>
      <c r="Q17" s="5"/>
      <c r="R17" s="5"/>
      <c r="S17" s="5"/>
      <c r="T17" s="5"/>
    </row>
    <row r="18" spans="1:20" x14ac:dyDescent="0.25">
      <c r="A18">
        <v>2.09</v>
      </c>
      <c r="B18">
        <v>1.76</v>
      </c>
      <c r="C18">
        <f t="shared" si="0"/>
        <v>38.466257668711656</v>
      </c>
      <c r="D18">
        <f t="shared" si="1"/>
        <v>2.1936231884057973</v>
      </c>
      <c r="E18">
        <f t="shared" si="2"/>
        <v>5.7027205695397924E-2</v>
      </c>
      <c r="F18">
        <f t="shared" si="3"/>
        <v>57.027205695397925</v>
      </c>
      <c r="H18">
        <v>2.96</v>
      </c>
      <c r="I18">
        <v>1.06</v>
      </c>
      <c r="J18">
        <f t="shared" si="8"/>
        <v>35.591182364729455</v>
      </c>
      <c r="K18">
        <f t="shared" si="5"/>
        <v>2.014768115942029</v>
      </c>
      <c r="L18">
        <f t="shared" si="6"/>
        <v>5.6608631185533366E-2</v>
      </c>
      <c r="M18">
        <f t="shared" si="7"/>
        <v>56.608631185533369</v>
      </c>
      <c r="P18" s="5"/>
      <c r="Q18" s="5"/>
      <c r="R18" s="5"/>
      <c r="S18" s="5"/>
      <c r="T18" s="5"/>
    </row>
    <row r="19" spans="1:20" x14ac:dyDescent="0.25">
      <c r="E19" s="3" t="s">
        <v>2</v>
      </c>
      <c r="F19" s="3">
        <f>AVERAGE(F3:F18)</f>
        <v>88.352350429264717</v>
      </c>
      <c r="H19">
        <v>2.5299999999999998</v>
      </c>
      <c r="I19">
        <v>1.1299999999999999</v>
      </c>
      <c r="J19">
        <f t="shared" si="8"/>
        <v>30.420841683366731</v>
      </c>
      <c r="K19">
        <f t="shared" si="5"/>
        <v>2.1478188405797098</v>
      </c>
      <c r="L19">
        <f t="shared" si="6"/>
        <v>7.060353105726451E-2</v>
      </c>
      <c r="M19">
        <f t="shared" si="7"/>
        <v>70.603531057264505</v>
      </c>
    </row>
    <row r="20" spans="1:20" ht="15" customHeight="1" x14ac:dyDescent="0.25">
      <c r="E20" s="3" t="s">
        <v>3</v>
      </c>
      <c r="F20" s="3">
        <f>_xlfn.STDEV.P(F3:F18)</f>
        <v>26.537716623723103</v>
      </c>
      <c r="H20">
        <v>2.57</v>
      </c>
      <c r="I20">
        <v>1.3</v>
      </c>
      <c r="J20">
        <f t="shared" si="8"/>
        <v>30.901803607214426</v>
      </c>
      <c r="K20">
        <f t="shared" si="5"/>
        <v>2.4709420289855073</v>
      </c>
      <c r="L20">
        <f t="shared" si="6"/>
        <v>7.9961094193499893E-2</v>
      </c>
      <c r="M20">
        <f t="shared" si="7"/>
        <v>79.961094193499889</v>
      </c>
    </row>
    <row r="21" spans="1:20" ht="15" customHeight="1" x14ac:dyDescent="0.25">
      <c r="H21">
        <v>2.15</v>
      </c>
      <c r="I21">
        <v>1.04</v>
      </c>
      <c r="J21">
        <f t="shared" si="8"/>
        <v>25.851703406813627</v>
      </c>
      <c r="K21">
        <f t="shared" si="5"/>
        <v>1.9767536231884058</v>
      </c>
      <c r="L21">
        <f t="shared" si="6"/>
        <v>7.6465120772946857E-2</v>
      </c>
      <c r="M21">
        <f t="shared" si="7"/>
        <v>76.465120772946861</v>
      </c>
    </row>
    <row r="22" spans="1:20" ht="15.75" x14ac:dyDescent="0.25">
      <c r="A22" s="4" t="s">
        <v>27</v>
      </c>
      <c r="B22" s="4"/>
      <c r="C22" s="4"/>
      <c r="D22" s="4"/>
      <c r="E22" s="4"/>
      <c r="F22" s="4"/>
      <c r="H22">
        <v>2.04</v>
      </c>
      <c r="I22">
        <v>1.26</v>
      </c>
      <c r="J22">
        <f t="shared" si="8"/>
        <v>24.529058116232463</v>
      </c>
      <c r="K22">
        <f t="shared" si="5"/>
        <v>2.3949130434782608</v>
      </c>
      <c r="L22">
        <f t="shared" si="6"/>
        <v>9.763575234441603E-2</v>
      </c>
      <c r="M22">
        <f t="shared" si="7"/>
        <v>97.635752344416034</v>
      </c>
    </row>
    <row r="23" spans="1:20" ht="30.75" customHeight="1" x14ac:dyDescent="0.25">
      <c r="A23" s="1" t="s">
        <v>13</v>
      </c>
      <c r="B23" s="1" t="s">
        <v>14</v>
      </c>
      <c r="C23" s="2" t="s">
        <v>31</v>
      </c>
      <c r="D23" s="2" t="s">
        <v>37</v>
      </c>
      <c r="E23" s="1" t="s">
        <v>0</v>
      </c>
      <c r="F23" s="1" t="s">
        <v>1</v>
      </c>
      <c r="H23">
        <v>2.15</v>
      </c>
      <c r="I23">
        <v>0.96</v>
      </c>
      <c r="J23">
        <f t="shared" si="8"/>
        <v>25.851703406813627</v>
      </c>
      <c r="K23">
        <f t="shared" si="5"/>
        <v>1.8246956521739128</v>
      </c>
      <c r="L23">
        <f t="shared" si="6"/>
        <v>7.0583188405797095E-2</v>
      </c>
      <c r="M23">
        <f t="shared" si="7"/>
        <v>70.583188405797102</v>
      </c>
    </row>
    <row r="24" spans="1:20" ht="15" customHeight="1" x14ac:dyDescent="0.25">
      <c r="A24">
        <v>1.35</v>
      </c>
      <c r="B24">
        <v>1.88</v>
      </c>
      <c r="C24">
        <f>(30/3.28)*A24</f>
        <v>12.347560975609758</v>
      </c>
      <c r="D24">
        <f>(12.69/32.22)*B24</f>
        <v>0.74044692737430162</v>
      </c>
      <c r="E24">
        <f>D24/C24</f>
        <v>5.9967059797227384E-2</v>
      </c>
      <c r="F24">
        <f>E24*1000</f>
        <v>59.967059797227385</v>
      </c>
      <c r="H24">
        <v>1.07</v>
      </c>
      <c r="I24">
        <v>0.56000000000000005</v>
      </c>
      <c r="J24">
        <f t="shared" si="8"/>
        <v>12.865731462925853</v>
      </c>
      <c r="K24">
        <f t="shared" si="5"/>
        <v>1.0644057971014493</v>
      </c>
      <c r="L24">
        <f t="shared" si="6"/>
        <v>8.2731852453835381E-2</v>
      </c>
      <c r="M24">
        <f t="shared" si="7"/>
        <v>82.731852453835387</v>
      </c>
    </row>
    <row r="25" spans="1:20" x14ac:dyDescent="0.25">
      <c r="A25">
        <v>1.2</v>
      </c>
      <c r="B25">
        <v>2.4300000000000002</v>
      </c>
      <c r="C25">
        <f t="shared" ref="C25:C34" si="9">(30/3.28)*A25</f>
        <v>10.97560975609756</v>
      </c>
      <c r="D25">
        <f t="shared" ref="D25:D34" si="10">(12.69/32.22)*B25</f>
        <v>0.95706703910614532</v>
      </c>
      <c r="E25">
        <f t="shared" ref="E25:E33" si="11">D25/C25</f>
        <v>8.7199441340782141E-2</v>
      </c>
      <c r="F25">
        <f t="shared" ref="F25:F33" si="12">E25*1000</f>
        <v>87.199441340782144</v>
      </c>
      <c r="H25">
        <v>1.34</v>
      </c>
      <c r="I25">
        <v>0.55000000000000004</v>
      </c>
      <c r="J25">
        <f t="shared" si="8"/>
        <v>16.112224448897795</v>
      </c>
      <c r="K25">
        <f t="shared" si="5"/>
        <v>1.0453985507246377</v>
      </c>
      <c r="L25">
        <f t="shared" si="6"/>
        <v>6.4882322986516694E-2</v>
      </c>
      <c r="M25">
        <f t="shared" si="7"/>
        <v>64.882322986516698</v>
      </c>
    </row>
    <row r="26" spans="1:20" x14ac:dyDescent="0.25">
      <c r="A26">
        <v>1.19</v>
      </c>
      <c r="B26">
        <v>2.27</v>
      </c>
      <c r="C26">
        <f t="shared" si="9"/>
        <v>10.884146341463413</v>
      </c>
      <c r="D26">
        <f t="shared" si="10"/>
        <v>0.8940502793296089</v>
      </c>
      <c r="E26">
        <f t="shared" si="11"/>
        <v>8.2142434627482289E-2</v>
      </c>
      <c r="F26">
        <f t="shared" si="12"/>
        <v>82.142434627482288</v>
      </c>
      <c r="L26" s="3"/>
      <c r="M26" s="3"/>
    </row>
    <row r="27" spans="1:20" x14ac:dyDescent="0.25">
      <c r="A27">
        <v>2.84</v>
      </c>
      <c r="B27">
        <v>5.53</v>
      </c>
      <c r="C27">
        <f t="shared" si="9"/>
        <v>25.975609756097558</v>
      </c>
      <c r="D27">
        <f t="shared" si="10"/>
        <v>2.1780167597765363</v>
      </c>
      <c r="E27">
        <f t="shared" si="11"/>
        <v>8.3848532535998124E-2</v>
      </c>
      <c r="F27">
        <f t="shared" si="12"/>
        <v>83.848532535998118</v>
      </c>
      <c r="L27" s="3"/>
      <c r="M27" s="3"/>
    </row>
    <row r="28" spans="1:20" x14ac:dyDescent="0.25">
      <c r="A28">
        <v>2.19</v>
      </c>
      <c r="B28">
        <v>2.46</v>
      </c>
      <c r="C28">
        <f t="shared" si="9"/>
        <v>20.030487804878049</v>
      </c>
      <c r="D28">
        <f t="shared" si="10"/>
        <v>0.96888268156424584</v>
      </c>
      <c r="E28">
        <f t="shared" si="11"/>
        <v>4.8370398714318509E-2</v>
      </c>
      <c r="F28">
        <f t="shared" si="12"/>
        <v>48.370398714318512</v>
      </c>
    </row>
    <row r="29" spans="1:20" x14ac:dyDescent="0.25">
      <c r="A29">
        <v>1.4</v>
      </c>
      <c r="B29">
        <v>2.2200000000000002</v>
      </c>
      <c r="C29">
        <f t="shared" si="9"/>
        <v>12.804878048780488</v>
      </c>
      <c r="D29">
        <f t="shared" si="10"/>
        <v>0.87435754189944137</v>
      </c>
      <c r="E29">
        <f t="shared" si="11"/>
        <v>6.8283160415003999E-2</v>
      </c>
      <c r="F29">
        <f t="shared" si="12"/>
        <v>68.283160415004005</v>
      </c>
    </row>
    <row r="30" spans="1:20" ht="15.75" x14ac:dyDescent="0.25">
      <c r="A30">
        <v>0.98</v>
      </c>
      <c r="B30">
        <v>1.38</v>
      </c>
      <c r="C30">
        <f t="shared" si="9"/>
        <v>8.963414634146341</v>
      </c>
      <c r="D30">
        <f t="shared" si="10"/>
        <v>0.54351955307262567</v>
      </c>
      <c r="E30">
        <f t="shared" si="11"/>
        <v>6.0637555580891574E-2</v>
      </c>
      <c r="F30">
        <f t="shared" si="12"/>
        <v>60.637555580891572</v>
      </c>
      <c r="H30" s="4" t="s">
        <v>7</v>
      </c>
      <c r="I30" s="4"/>
      <c r="J30" s="4"/>
      <c r="K30" s="4"/>
      <c r="L30" s="4"/>
      <c r="M30" s="4"/>
    </row>
    <row r="31" spans="1:20" ht="30" x14ac:dyDescent="0.25">
      <c r="A31">
        <v>1.27</v>
      </c>
      <c r="B31">
        <v>1.25</v>
      </c>
      <c r="C31">
        <f t="shared" si="9"/>
        <v>11.615853658536587</v>
      </c>
      <c r="D31">
        <f t="shared" si="10"/>
        <v>0.49231843575418993</v>
      </c>
      <c r="E31">
        <f t="shared" si="11"/>
        <v>4.2383319403510311E-2</v>
      </c>
      <c r="F31">
        <f t="shared" si="12"/>
        <v>42.383319403510313</v>
      </c>
      <c r="H31" s="1" t="s">
        <v>13</v>
      </c>
      <c r="I31" s="1" t="s">
        <v>14</v>
      </c>
      <c r="J31" s="2" t="s">
        <v>15</v>
      </c>
      <c r="K31" s="2" t="s">
        <v>18</v>
      </c>
      <c r="L31" s="1" t="s">
        <v>0</v>
      </c>
      <c r="M31" s="1" t="s">
        <v>1</v>
      </c>
    </row>
    <row r="32" spans="1:20" x14ac:dyDescent="0.25">
      <c r="A32">
        <v>2.5</v>
      </c>
      <c r="B32">
        <v>2.38</v>
      </c>
      <c r="C32">
        <f t="shared" si="9"/>
        <v>22.865853658536587</v>
      </c>
      <c r="D32">
        <f t="shared" si="10"/>
        <v>0.93737430167597757</v>
      </c>
      <c r="E32">
        <f t="shared" si="11"/>
        <v>4.0994502793296084E-2</v>
      </c>
      <c r="F32">
        <f t="shared" si="12"/>
        <v>40.994502793296085</v>
      </c>
      <c r="H32">
        <v>0.6</v>
      </c>
      <c r="I32">
        <v>1.25</v>
      </c>
      <c r="J32">
        <f t="shared" ref="J32:J37" si="13">(60/2.58)*H32</f>
        <v>13.953488372093021</v>
      </c>
      <c r="L32">
        <f t="shared" ref="L32:L37" si="14">I32/J32</f>
        <v>8.9583333333333348E-2</v>
      </c>
      <c r="M32">
        <f t="shared" ref="M32:M37" si="15">L32*1000</f>
        <v>89.583333333333343</v>
      </c>
    </row>
    <row r="33" spans="1:13" x14ac:dyDescent="0.25">
      <c r="A33">
        <v>2.08</v>
      </c>
      <c r="B33">
        <v>2.42</v>
      </c>
      <c r="C33">
        <f t="shared" si="9"/>
        <v>19.024390243902442</v>
      </c>
      <c r="D33">
        <f t="shared" si="10"/>
        <v>0.95312849162011171</v>
      </c>
      <c r="E33">
        <f t="shared" si="11"/>
        <v>5.0100343790287917E-2</v>
      </c>
      <c r="F33">
        <f t="shared" si="12"/>
        <v>50.100343790287916</v>
      </c>
      <c r="H33">
        <v>0.6</v>
      </c>
      <c r="I33">
        <v>1.03</v>
      </c>
      <c r="J33">
        <f t="shared" si="13"/>
        <v>13.953488372093021</v>
      </c>
      <c r="L33">
        <f t="shared" si="14"/>
        <v>7.3816666666666683E-2</v>
      </c>
      <c r="M33">
        <f t="shared" si="15"/>
        <v>73.816666666666677</v>
      </c>
    </row>
    <row r="34" spans="1:13" x14ac:dyDescent="0.25">
      <c r="A34">
        <v>2.29</v>
      </c>
      <c r="B34">
        <v>3.99</v>
      </c>
      <c r="C34">
        <f t="shared" si="9"/>
        <v>20.945121951219512</v>
      </c>
      <c r="D34">
        <f t="shared" si="10"/>
        <v>1.5714804469273744</v>
      </c>
      <c r="E34">
        <f>D34/C34</f>
        <v>7.5028469664072603E-2</v>
      </c>
      <c r="F34">
        <f>E34*1000</f>
        <v>75.028469664072603</v>
      </c>
      <c r="H34">
        <v>0.69</v>
      </c>
      <c r="I34">
        <v>1.08</v>
      </c>
      <c r="J34">
        <f t="shared" si="13"/>
        <v>16.046511627906973</v>
      </c>
      <c r="L34">
        <f t="shared" si="14"/>
        <v>6.7304347826086977E-2</v>
      </c>
      <c r="M34">
        <f t="shared" si="15"/>
        <v>67.304347826086982</v>
      </c>
    </row>
    <row r="35" spans="1:13" x14ac:dyDescent="0.25">
      <c r="E35" s="3" t="s">
        <v>2</v>
      </c>
      <c r="F35" s="3">
        <f>AVERAGE(F24:F34)</f>
        <v>63.541383514806448</v>
      </c>
      <c r="H35">
        <v>0.43</v>
      </c>
      <c r="I35">
        <v>0.69</v>
      </c>
      <c r="J35">
        <f t="shared" si="13"/>
        <v>10</v>
      </c>
      <c r="L35">
        <f t="shared" si="14"/>
        <v>6.8999999999999992E-2</v>
      </c>
      <c r="M35">
        <f t="shared" si="15"/>
        <v>68.999999999999986</v>
      </c>
    </row>
    <row r="36" spans="1:13" x14ac:dyDescent="0.25">
      <c r="E36" s="3" t="s">
        <v>3</v>
      </c>
      <c r="F36" s="3">
        <f>_xlfn.STDEV.P(F24:F34)</f>
        <v>16.126135035296159</v>
      </c>
      <c r="H36">
        <v>0.17</v>
      </c>
      <c r="I36">
        <v>0.3</v>
      </c>
      <c r="J36">
        <f t="shared" si="13"/>
        <v>3.9534883720930232</v>
      </c>
      <c r="L36">
        <f t="shared" si="14"/>
        <v>7.588235294117647E-2</v>
      </c>
      <c r="M36">
        <f t="shared" si="15"/>
        <v>75.882352941176464</v>
      </c>
    </row>
    <row r="37" spans="1:13" x14ac:dyDescent="0.25">
      <c r="H37">
        <v>0.34</v>
      </c>
      <c r="I37">
        <v>0.56000000000000005</v>
      </c>
      <c r="J37">
        <f t="shared" si="13"/>
        <v>7.9069767441860463</v>
      </c>
      <c r="L37">
        <f t="shared" si="14"/>
        <v>7.0823529411764716E-2</v>
      </c>
      <c r="M37">
        <f t="shared" si="15"/>
        <v>70.82352941176471</v>
      </c>
    </row>
    <row r="38" spans="1:13" x14ac:dyDescent="0.25">
      <c r="L38" s="3"/>
      <c r="M38" s="3"/>
    </row>
    <row r="39" spans="1:13" ht="15.75" x14ac:dyDescent="0.25">
      <c r="A39" s="4" t="s">
        <v>29</v>
      </c>
      <c r="B39" s="4"/>
      <c r="C39" s="4"/>
      <c r="D39" s="4"/>
      <c r="E39" s="4"/>
      <c r="F39" s="4"/>
      <c r="L39" s="3"/>
      <c r="M39" s="3"/>
    </row>
    <row r="40" spans="1:13" ht="30" x14ac:dyDescent="0.25">
      <c r="A40" s="1" t="s">
        <v>13</v>
      </c>
      <c r="B40" s="1" t="s">
        <v>14</v>
      </c>
      <c r="C40" s="2" t="s">
        <v>32</v>
      </c>
      <c r="D40" s="2" t="s">
        <v>38</v>
      </c>
      <c r="E40" s="1" t="s">
        <v>0</v>
      </c>
      <c r="F40" s="1" t="s">
        <v>1</v>
      </c>
    </row>
    <row r="41" spans="1:13" x14ac:dyDescent="0.25">
      <c r="A41">
        <v>0.82</v>
      </c>
      <c r="B41">
        <v>3.34</v>
      </c>
      <c r="C41">
        <f>(60/5.82)*A41</f>
        <v>8.4536082474226788</v>
      </c>
      <c r="D41">
        <f>(15/33.87)*B41</f>
        <v>1.4791851195748451</v>
      </c>
      <c r="E41">
        <f>D41/C41</f>
        <v>0.17497677633995123</v>
      </c>
      <c r="F41">
        <f>E41*1000</f>
        <v>174.97677633995124</v>
      </c>
    </row>
    <row r="42" spans="1:13" ht="15.75" x14ac:dyDescent="0.25">
      <c r="A42">
        <v>2.08</v>
      </c>
      <c r="B42">
        <v>3.12</v>
      </c>
      <c r="C42">
        <f t="shared" ref="C42:C49" si="16">(60/5.82)*A42</f>
        <v>21.443298969072163</v>
      </c>
      <c r="D42">
        <f t="shared" ref="D42:D49" si="17">(15/33.87)*B42</f>
        <v>1.3817537643932685</v>
      </c>
      <c r="E42">
        <f>D42/C42</f>
        <v>6.4437555358724544E-2</v>
      </c>
      <c r="F42">
        <f t="shared" ref="F42:F49" si="18">E42*1000</f>
        <v>64.437555358724538</v>
      </c>
      <c r="H42" s="4" t="s">
        <v>8</v>
      </c>
      <c r="I42" s="4"/>
      <c r="J42" s="4"/>
      <c r="K42" s="4"/>
      <c r="L42" s="4"/>
      <c r="M42" s="4"/>
    </row>
    <row r="43" spans="1:13" ht="30" x14ac:dyDescent="0.25">
      <c r="A43">
        <v>1.1100000000000001</v>
      </c>
      <c r="B43">
        <v>2.37</v>
      </c>
      <c r="C43">
        <f t="shared" si="16"/>
        <v>11.443298969072165</v>
      </c>
      <c r="D43">
        <f t="shared" si="17"/>
        <v>1.0496014171833483</v>
      </c>
      <c r="E43">
        <f t="shared" ref="E43:E49" si="19">D43/C43</f>
        <v>9.1721925645752059E-2</v>
      </c>
      <c r="F43">
        <f t="shared" si="18"/>
        <v>91.721925645752066</v>
      </c>
      <c r="H43" s="1" t="s">
        <v>13</v>
      </c>
      <c r="I43" s="1" t="s">
        <v>14</v>
      </c>
      <c r="J43" s="2" t="s">
        <v>15</v>
      </c>
      <c r="K43" s="2" t="s">
        <v>17</v>
      </c>
      <c r="L43" s="1" t="s">
        <v>0</v>
      </c>
      <c r="M43" s="1" t="s">
        <v>1</v>
      </c>
    </row>
    <row r="44" spans="1:13" x14ac:dyDescent="0.25">
      <c r="A44">
        <v>1.5</v>
      </c>
      <c r="B44">
        <v>2.61</v>
      </c>
      <c r="C44">
        <f t="shared" si="16"/>
        <v>15.463917525773194</v>
      </c>
      <c r="D44">
        <f t="shared" si="17"/>
        <v>1.1558901682905227</v>
      </c>
      <c r="E44">
        <f t="shared" si="19"/>
        <v>7.4747564216120471E-2</v>
      </c>
      <c r="F44">
        <f t="shared" si="18"/>
        <v>74.747564216120466</v>
      </c>
      <c r="H44">
        <v>0.39</v>
      </c>
      <c r="I44">
        <v>0.6</v>
      </c>
      <c r="J44">
        <f>(60/2.58)*H44</f>
        <v>9.0697674418604652</v>
      </c>
      <c r="L44">
        <f>I44/J44</f>
        <v>6.6153846153846146E-2</v>
      </c>
      <c r="M44">
        <f>L44*1000</f>
        <v>66.153846153846146</v>
      </c>
    </row>
    <row r="45" spans="1:13" x14ac:dyDescent="0.25">
      <c r="A45">
        <v>1.61</v>
      </c>
      <c r="B45">
        <v>1.98</v>
      </c>
      <c r="C45">
        <f t="shared" si="16"/>
        <v>16.597938144329895</v>
      </c>
      <c r="D45">
        <f t="shared" si="17"/>
        <v>0.87688219663418965</v>
      </c>
      <c r="E45">
        <f t="shared" si="19"/>
        <v>5.2830790728892178E-2</v>
      </c>
      <c r="F45">
        <f t="shared" si="18"/>
        <v>52.830790728892175</v>
      </c>
      <c r="H45">
        <v>0.26</v>
      </c>
      <c r="I45">
        <v>0.5</v>
      </c>
      <c r="J45">
        <f t="shared" ref="J45:J47" si="20">(60/2.58)*H45</f>
        <v>6.0465116279069768</v>
      </c>
      <c r="L45">
        <f t="shared" ref="L45:L47" si="21">I45/J45</f>
        <v>8.269230769230769E-2</v>
      </c>
      <c r="M45">
        <f t="shared" ref="M45:M47" si="22">L45*1000</f>
        <v>82.692307692307693</v>
      </c>
    </row>
    <row r="46" spans="1:13" x14ac:dyDescent="0.25">
      <c r="A46">
        <v>1.78</v>
      </c>
      <c r="B46">
        <v>1.74</v>
      </c>
      <c r="C46">
        <f t="shared" si="16"/>
        <v>18.350515463917525</v>
      </c>
      <c r="D46">
        <f t="shared" si="17"/>
        <v>0.77059344552701514</v>
      </c>
      <c r="E46">
        <f t="shared" si="19"/>
        <v>4.1993013604562063E-2</v>
      </c>
      <c r="F46">
        <f t="shared" si="18"/>
        <v>41.993013604562066</v>
      </c>
      <c r="H46">
        <v>0.73</v>
      </c>
      <c r="I46">
        <v>0.99</v>
      </c>
      <c r="J46">
        <f t="shared" si="20"/>
        <v>16.97674418604651</v>
      </c>
      <c r="L46">
        <f t="shared" si="21"/>
        <v>5.8315068493150692E-2</v>
      </c>
      <c r="M46">
        <f t="shared" si="22"/>
        <v>58.31506849315069</v>
      </c>
    </row>
    <row r="47" spans="1:13" x14ac:dyDescent="0.25">
      <c r="A47">
        <v>2.52</v>
      </c>
      <c r="B47">
        <v>3.81</v>
      </c>
      <c r="C47">
        <f t="shared" si="16"/>
        <v>25.979381443298966</v>
      </c>
      <c r="D47">
        <f t="shared" si="17"/>
        <v>1.6873339238263951</v>
      </c>
      <c r="E47">
        <f t="shared" si="19"/>
        <v>6.4948964528238229E-2</v>
      </c>
      <c r="F47">
        <f t="shared" si="18"/>
        <v>64.948964528238236</v>
      </c>
      <c r="H47">
        <v>0.69</v>
      </c>
      <c r="I47">
        <v>0.83</v>
      </c>
      <c r="J47">
        <f t="shared" si="20"/>
        <v>16.046511627906973</v>
      </c>
      <c r="L47">
        <f t="shared" si="21"/>
        <v>5.1724637681159431E-2</v>
      </c>
      <c r="M47">
        <f t="shared" si="22"/>
        <v>51.724637681159429</v>
      </c>
    </row>
    <row r="48" spans="1:13" x14ac:dyDescent="0.25">
      <c r="A48">
        <v>2.2400000000000002</v>
      </c>
      <c r="B48">
        <v>2.92</v>
      </c>
      <c r="C48">
        <f t="shared" si="16"/>
        <v>23.092783505154639</v>
      </c>
      <c r="D48">
        <f t="shared" si="17"/>
        <v>1.2931798051372898</v>
      </c>
      <c r="E48">
        <f t="shared" si="19"/>
        <v>5.599930406174871E-2</v>
      </c>
      <c r="F48">
        <f t="shared" si="18"/>
        <v>55.99930406174871</v>
      </c>
      <c r="L48" s="3"/>
      <c r="M48" s="3"/>
    </row>
    <row r="49" spans="1:13" x14ac:dyDescent="0.25">
      <c r="A49">
        <v>1.58</v>
      </c>
      <c r="B49">
        <v>1.91</v>
      </c>
      <c r="C49">
        <f t="shared" si="16"/>
        <v>16.288659793814432</v>
      </c>
      <c r="D49">
        <f t="shared" si="17"/>
        <v>0.84588131089459706</v>
      </c>
      <c r="E49">
        <f t="shared" si="19"/>
        <v>5.1930688073908812E-2</v>
      </c>
      <c r="F49">
        <f t="shared" si="18"/>
        <v>51.930688073908811</v>
      </c>
      <c r="L49" s="3"/>
      <c r="M49" s="3"/>
    </row>
    <row r="50" spans="1:13" x14ac:dyDescent="0.25">
      <c r="E50" s="3" t="s">
        <v>2</v>
      </c>
      <c r="F50" s="3">
        <f>AVERAGE(F41:F49)</f>
        <v>74.842953617544254</v>
      </c>
    </row>
    <row r="51" spans="1:13" x14ac:dyDescent="0.25">
      <c r="E51" s="3" t="s">
        <v>3</v>
      </c>
      <c r="F51" s="3">
        <f>_xlfn.STDEV.P(F41:F49)</f>
        <v>37.949620839432335</v>
      </c>
    </row>
    <row r="52" spans="1:13" ht="15.75" x14ac:dyDescent="0.25">
      <c r="H52" s="4" t="s">
        <v>9</v>
      </c>
      <c r="I52" s="4"/>
      <c r="J52" s="4"/>
      <c r="K52" s="4"/>
      <c r="L52" s="4"/>
      <c r="M52" s="4"/>
    </row>
    <row r="53" spans="1:13" ht="30" x14ac:dyDescent="0.25">
      <c r="H53" s="1" t="s">
        <v>13</v>
      </c>
      <c r="I53" s="1" t="s">
        <v>14</v>
      </c>
      <c r="J53" s="2" t="s">
        <v>15</v>
      </c>
      <c r="K53" s="2" t="s">
        <v>20</v>
      </c>
      <c r="L53" s="1" t="s">
        <v>0</v>
      </c>
      <c r="M53" s="1" t="s">
        <v>1</v>
      </c>
    </row>
    <row r="54" spans="1:13" ht="15.75" x14ac:dyDescent="0.25">
      <c r="A54" s="4" t="s">
        <v>4</v>
      </c>
      <c r="B54" s="4"/>
      <c r="C54" s="4"/>
      <c r="D54" s="4"/>
      <c r="E54" s="4"/>
      <c r="F54" s="4"/>
      <c r="H54">
        <v>0.73</v>
      </c>
      <c r="I54">
        <v>1.29</v>
      </c>
      <c r="J54">
        <f>(60/2.58)*H54</f>
        <v>16.97674418604651</v>
      </c>
      <c r="L54">
        <f>I54/J54</f>
        <v>7.5986301369863021E-2</v>
      </c>
      <c r="M54">
        <f>L54*1000</f>
        <v>75.986301369863028</v>
      </c>
    </row>
    <row r="55" spans="1:13" ht="30" x14ac:dyDescent="0.25">
      <c r="A55" s="1" t="s">
        <v>13</v>
      </c>
      <c r="B55" s="1" t="s">
        <v>14</v>
      </c>
      <c r="C55" s="2" t="s">
        <v>33</v>
      </c>
      <c r="D55" s="2" t="s">
        <v>39</v>
      </c>
      <c r="E55" s="1" t="s">
        <v>0</v>
      </c>
      <c r="F55" s="1" t="s">
        <v>1</v>
      </c>
      <c r="H55">
        <v>0.6</v>
      </c>
      <c r="I55">
        <v>0.95</v>
      </c>
      <c r="J55">
        <f t="shared" ref="J55:J59" si="23">(60/2.58)*H55</f>
        <v>13.953488372093021</v>
      </c>
      <c r="L55">
        <f t="shared" ref="L55:L59" si="24">I55/J55</f>
        <v>6.8083333333333343E-2</v>
      </c>
      <c r="M55">
        <f t="shared" ref="M55:M59" si="25">L55*1000</f>
        <v>68.083333333333343</v>
      </c>
    </row>
    <row r="56" spans="1:13" x14ac:dyDescent="0.25">
      <c r="A56">
        <v>0.59</v>
      </c>
      <c r="B56">
        <v>1.01</v>
      </c>
      <c r="C56">
        <f>(26/1.09)*A56</f>
        <v>14.073394495412842</v>
      </c>
      <c r="E56">
        <f>B56/C56</f>
        <v>7.1766623207301192E-2</v>
      </c>
      <c r="F56">
        <f>E56*1000</f>
        <v>71.766623207301194</v>
      </c>
      <c r="H56">
        <v>0.73</v>
      </c>
      <c r="I56">
        <v>0.99</v>
      </c>
      <c r="J56">
        <f t="shared" si="23"/>
        <v>16.97674418604651</v>
      </c>
      <c r="L56">
        <f t="shared" si="24"/>
        <v>5.8315068493150692E-2</v>
      </c>
      <c r="M56">
        <f t="shared" si="25"/>
        <v>58.31506849315069</v>
      </c>
    </row>
    <row r="57" spans="1:13" x14ac:dyDescent="0.25">
      <c r="A57">
        <v>0.42</v>
      </c>
      <c r="B57">
        <v>0.59</v>
      </c>
      <c r="C57">
        <f t="shared" ref="C57:C62" si="26">(26/1.09)*A57</f>
        <v>10.018348623853209</v>
      </c>
      <c r="E57">
        <f t="shared" ref="E56:E62" si="27">B57/C57</f>
        <v>5.8891941391941399E-2</v>
      </c>
      <c r="F57">
        <f t="shared" ref="F57:F62" si="28">E57*1000</f>
        <v>58.891941391941401</v>
      </c>
      <c r="H57">
        <v>0.69</v>
      </c>
      <c r="I57">
        <v>0.83</v>
      </c>
      <c r="J57">
        <f t="shared" si="23"/>
        <v>16.046511627906973</v>
      </c>
      <c r="L57">
        <f t="shared" si="24"/>
        <v>5.1724637681159431E-2</v>
      </c>
      <c r="M57">
        <f t="shared" si="25"/>
        <v>51.724637681159429</v>
      </c>
    </row>
    <row r="58" spans="1:13" x14ac:dyDescent="0.25">
      <c r="A58">
        <v>0.28999999999999998</v>
      </c>
      <c r="B58">
        <v>0.5</v>
      </c>
      <c r="C58">
        <f t="shared" si="26"/>
        <v>6.9174311926605494</v>
      </c>
      <c r="E58">
        <f t="shared" si="27"/>
        <v>7.2281167108753333E-2</v>
      </c>
      <c r="F58">
        <f t="shared" si="28"/>
        <v>72.281167108753337</v>
      </c>
      <c r="H58">
        <v>0.47</v>
      </c>
      <c r="I58">
        <v>1.1599999999999999</v>
      </c>
      <c r="J58">
        <f t="shared" si="23"/>
        <v>10.930232558139533</v>
      </c>
      <c r="L58">
        <f t="shared" si="24"/>
        <v>0.1061276595744681</v>
      </c>
      <c r="M58">
        <f t="shared" si="25"/>
        <v>106.1276595744681</v>
      </c>
    </row>
    <row r="59" spans="1:13" x14ac:dyDescent="0.25">
      <c r="A59">
        <v>0.38</v>
      </c>
      <c r="B59">
        <v>0.84</v>
      </c>
      <c r="C59">
        <f t="shared" si="26"/>
        <v>9.0642201834862384</v>
      </c>
      <c r="E59">
        <f t="shared" si="27"/>
        <v>9.2672064777327937E-2</v>
      </c>
      <c r="F59">
        <f t="shared" si="28"/>
        <v>92.672064777327932</v>
      </c>
      <c r="H59">
        <v>0.43</v>
      </c>
      <c r="I59">
        <v>1.1200000000000001</v>
      </c>
      <c r="J59">
        <f t="shared" si="23"/>
        <v>10</v>
      </c>
      <c r="L59">
        <f t="shared" si="24"/>
        <v>0.11200000000000002</v>
      </c>
      <c r="M59">
        <f t="shared" si="25"/>
        <v>112.00000000000001</v>
      </c>
    </row>
    <row r="60" spans="1:13" x14ac:dyDescent="0.25">
      <c r="A60">
        <v>0.59</v>
      </c>
      <c r="B60">
        <v>1.05</v>
      </c>
      <c r="C60">
        <f t="shared" si="26"/>
        <v>14.073394495412842</v>
      </c>
      <c r="E60">
        <f t="shared" si="27"/>
        <v>7.4608865710560635E-2</v>
      </c>
      <c r="F60">
        <f t="shared" si="28"/>
        <v>74.608865710560636</v>
      </c>
      <c r="H60">
        <v>0.26</v>
      </c>
      <c r="I60">
        <v>0.65</v>
      </c>
      <c r="J60">
        <f>(60/2.58)*H60</f>
        <v>6.0465116279069768</v>
      </c>
      <c r="L60">
        <f>I60/J60</f>
        <v>0.1075</v>
      </c>
      <c r="M60">
        <f>L60*1000</f>
        <v>107.5</v>
      </c>
    </row>
    <row r="61" spans="1:13" x14ac:dyDescent="0.25">
      <c r="A61">
        <v>0.63</v>
      </c>
      <c r="B61">
        <v>1.01</v>
      </c>
      <c r="C61">
        <f t="shared" si="26"/>
        <v>15.027522935779816</v>
      </c>
      <c r="E61">
        <f t="shared" si="27"/>
        <v>6.7210012210012215E-2</v>
      </c>
      <c r="F61">
        <f t="shared" si="28"/>
        <v>67.210012210012209</v>
      </c>
      <c r="L61" s="3"/>
      <c r="M61" s="3"/>
    </row>
    <row r="62" spans="1:13" x14ac:dyDescent="0.25">
      <c r="A62">
        <v>0.42</v>
      </c>
      <c r="B62">
        <v>0.67</v>
      </c>
      <c r="C62">
        <f t="shared" si="26"/>
        <v>10.018348623853209</v>
      </c>
      <c r="E62">
        <f t="shared" si="27"/>
        <v>6.6877289377289401E-2</v>
      </c>
      <c r="F62">
        <f t="shared" si="28"/>
        <v>66.877289377289401</v>
      </c>
      <c r="L62" s="3"/>
      <c r="M62" s="3"/>
    </row>
    <row r="63" spans="1:13" x14ac:dyDescent="0.25">
      <c r="E63" s="3" t="s">
        <v>2</v>
      </c>
      <c r="F63" s="3">
        <f>AVERAGE(F56:F62)</f>
        <v>72.043994826169438</v>
      </c>
    </row>
    <row r="64" spans="1:13" x14ac:dyDescent="0.25">
      <c r="E64" s="3" t="s">
        <v>3</v>
      </c>
      <c r="F64" s="3">
        <f>_xlfn.STDEV.P(F56:F62)</f>
        <v>9.675209565361591</v>
      </c>
    </row>
    <row r="65" spans="1:13" ht="15.75" x14ac:dyDescent="0.25">
      <c r="H65" s="4" t="s">
        <v>10</v>
      </c>
      <c r="I65" s="4"/>
      <c r="J65" s="4"/>
      <c r="K65" s="4"/>
      <c r="L65" s="4"/>
      <c r="M65" s="4"/>
    </row>
    <row r="66" spans="1:13" x14ac:dyDescent="0.25">
      <c r="H66" s="1" t="s">
        <v>13</v>
      </c>
      <c r="I66" s="1" t="s">
        <v>14</v>
      </c>
      <c r="J66" s="2" t="s">
        <v>25</v>
      </c>
      <c r="K66" s="2" t="s">
        <v>26</v>
      </c>
      <c r="L66" s="1" t="s">
        <v>0</v>
      </c>
      <c r="M66" s="1" t="s">
        <v>1</v>
      </c>
    </row>
    <row r="67" spans="1:13" ht="15.75" x14ac:dyDescent="0.25">
      <c r="A67" s="4" t="s">
        <v>5</v>
      </c>
      <c r="B67" s="4"/>
      <c r="C67" s="4"/>
      <c r="D67" s="4"/>
      <c r="E67" s="4"/>
      <c r="F67" s="4"/>
      <c r="H67">
        <v>0.47</v>
      </c>
      <c r="I67">
        <v>0.9</v>
      </c>
      <c r="J67">
        <f>(63/2.71)*H67</f>
        <v>10.926199261992618</v>
      </c>
      <c r="L67">
        <f>I67/J67</f>
        <v>8.2370820668693029E-2</v>
      </c>
      <c r="M67">
        <f>L67*1000</f>
        <v>82.370820668693028</v>
      </c>
    </row>
    <row r="68" spans="1:13" ht="30" x14ac:dyDescent="0.25">
      <c r="A68" s="1" t="s">
        <v>13</v>
      </c>
      <c r="B68" s="1" t="s">
        <v>14</v>
      </c>
      <c r="C68" s="2" t="s">
        <v>34</v>
      </c>
      <c r="D68" s="2" t="s">
        <v>40</v>
      </c>
      <c r="E68" s="1" t="s">
        <v>0</v>
      </c>
      <c r="F68" s="1" t="s">
        <v>1</v>
      </c>
      <c r="H68">
        <v>0.43</v>
      </c>
      <c r="I68">
        <v>0.9</v>
      </c>
      <c r="J68">
        <f t="shared" ref="J68:J72" si="29">(63/2.71)*H68</f>
        <v>9.9963099630996304</v>
      </c>
      <c r="L68">
        <f t="shared" ref="L68:L72" si="30">I68/J68</f>
        <v>9.0033222591362136E-2</v>
      </c>
      <c r="M68">
        <f t="shared" ref="M68:M72" si="31">L68*1000</f>
        <v>90.033222591362133</v>
      </c>
    </row>
    <row r="69" spans="1:13" x14ac:dyDescent="0.25">
      <c r="A69">
        <v>0.28999999999999998</v>
      </c>
      <c r="B69">
        <v>0.67</v>
      </c>
      <c r="C69">
        <f>(25/1.05)*A69</f>
        <v>6.9047619047619042</v>
      </c>
      <c r="E69">
        <f t="shared" ref="E69:E74" si="32">B69/C69</f>
        <v>9.7034482758620699E-2</v>
      </c>
      <c r="F69">
        <f>E69*1000</f>
        <v>97.034482758620697</v>
      </c>
      <c r="H69">
        <v>0.3</v>
      </c>
      <c r="I69">
        <v>0.6</v>
      </c>
      <c r="J69">
        <f t="shared" si="29"/>
        <v>6.9741697416974162</v>
      </c>
      <c r="L69">
        <f t="shared" si="30"/>
        <v>8.6031746031746043E-2</v>
      </c>
      <c r="M69">
        <f t="shared" si="31"/>
        <v>86.031746031746039</v>
      </c>
    </row>
    <row r="70" spans="1:13" x14ac:dyDescent="0.25">
      <c r="A70">
        <v>0.25</v>
      </c>
      <c r="B70">
        <v>0.55000000000000004</v>
      </c>
      <c r="C70">
        <f t="shared" ref="C70:C74" si="33">(25/1.05)*A70</f>
        <v>5.9523809523809526</v>
      </c>
      <c r="E70">
        <f t="shared" si="32"/>
        <v>9.240000000000001E-2</v>
      </c>
      <c r="F70">
        <f t="shared" ref="F70:F74" si="34">E70*1000</f>
        <v>92.4</v>
      </c>
      <c r="H70">
        <v>0.82</v>
      </c>
      <c r="I70">
        <v>1.29</v>
      </c>
      <c r="J70">
        <f t="shared" si="29"/>
        <v>19.062730627306269</v>
      </c>
      <c r="L70">
        <f t="shared" si="30"/>
        <v>6.7671312427410008E-2</v>
      </c>
      <c r="M70">
        <f t="shared" si="31"/>
        <v>67.671312427410001</v>
      </c>
    </row>
    <row r="71" spans="1:13" x14ac:dyDescent="0.25">
      <c r="A71">
        <v>0.34</v>
      </c>
      <c r="B71">
        <v>0.55000000000000004</v>
      </c>
      <c r="C71">
        <f t="shared" si="33"/>
        <v>8.0952380952380967</v>
      </c>
      <c r="E71">
        <f t="shared" si="32"/>
        <v>6.7941176470588227E-2</v>
      </c>
      <c r="F71">
        <f t="shared" si="34"/>
        <v>67.941176470588232</v>
      </c>
      <c r="H71">
        <v>0.43</v>
      </c>
      <c r="I71">
        <v>0.77</v>
      </c>
      <c r="J71">
        <f t="shared" si="29"/>
        <v>9.9963099630996304</v>
      </c>
      <c r="L71">
        <f t="shared" si="30"/>
        <v>7.7028423772609822E-2</v>
      </c>
      <c r="M71">
        <f t="shared" si="31"/>
        <v>77.028423772609827</v>
      </c>
    </row>
    <row r="72" spans="1:13" x14ac:dyDescent="0.25">
      <c r="A72">
        <v>0.28999999999999998</v>
      </c>
      <c r="B72">
        <v>0.88</v>
      </c>
      <c r="C72">
        <f t="shared" si="33"/>
        <v>6.9047619047619042</v>
      </c>
      <c r="E72">
        <f t="shared" si="32"/>
        <v>0.12744827586206897</v>
      </c>
      <c r="F72">
        <f t="shared" si="34"/>
        <v>127.44827586206897</v>
      </c>
      <c r="H72">
        <v>0.65</v>
      </c>
      <c r="I72">
        <v>1.1200000000000001</v>
      </c>
      <c r="J72">
        <f t="shared" si="29"/>
        <v>15.110701107011069</v>
      </c>
      <c r="L72">
        <f t="shared" si="30"/>
        <v>7.4119658119658136E-2</v>
      </c>
      <c r="M72">
        <f t="shared" si="31"/>
        <v>74.119658119658141</v>
      </c>
    </row>
    <row r="73" spans="1:13" x14ac:dyDescent="0.25">
      <c r="A73">
        <v>0.13</v>
      </c>
      <c r="B73">
        <v>0.45</v>
      </c>
      <c r="C73">
        <f t="shared" si="33"/>
        <v>3.0952380952380953</v>
      </c>
      <c r="E73">
        <f t="shared" si="32"/>
        <v>0.14538461538461539</v>
      </c>
      <c r="F73">
        <f t="shared" si="34"/>
        <v>145.38461538461539</v>
      </c>
      <c r="L73" s="3"/>
      <c r="M73" s="3"/>
    </row>
    <row r="74" spans="1:13" x14ac:dyDescent="0.25">
      <c r="A74">
        <v>0.38</v>
      </c>
      <c r="B74">
        <v>0.55000000000000004</v>
      </c>
      <c r="C74">
        <f t="shared" si="33"/>
        <v>9.0476190476190474</v>
      </c>
      <c r="E74">
        <f t="shared" si="32"/>
        <v>6.0789473684210532E-2</v>
      </c>
      <c r="F74">
        <f t="shared" si="34"/>
        <v>60.789473684210535</v>
      </c>
      <c r="L74" s="3"/>
      <c r="M74" s="3"/>
    </row>
    <row r="75" spans="1:13" x14ac:dyDescent="0.25">
      <c r="E75" s="3" t="s">
        <v>2</v>
      </c>
      <c r="F75" s="3">
        <f>AVERAGE(F69:F74)</f>
        <v>98.499670693350637</v>
      </c>
    </row>
    <row r="76" spans="1:13" x14ac:dyDescent="0.25">
      <c r="E76" s="3" t="s">
        <v>3</v>
      </c>
      <c r="F76" s="3">
        <f>_xlfn.STDEV.P(F69:F74)</f>
        <v>30.087242772199044</v>
      </c>
    </row>
    <row r="77" spans="1:13" ht="15.75" x14ac:dyDescent="0.25">
      <c r="H77" s="4" t="s">
        <v>11</v>
      </c>
      <c r="I77" s="4"/>
      <c r="J77" s="4"/>
      <c r="K77" s="4"/>
      <c r="L77" s="4"/>
      <c r="M77" s="4"/>
    </row>
    <row r="78" spans="1:13" ht="30" x14ac:dyDescent="0.25">
      <c r="H78" s="1" t="s">
        <v>13</v>
      </c>
      <c r="I78" s="1" t="s">
        <v>14</v>
      </c>
      <c r="J78" s="2" t="s">
        <v>24</v>
      </c>
      <c r="K78" s="2" t="s">
        <v>22</v>
      </c>
      <c r="L78" s="1" t="s">
        <v>0</v>
      </c>
      <c r="M78" s="1" t="s">
        <v>1</v>
      </c>
    </row>
    <row r="79" spans="1:13" ht="15.75" x14ac:dyDescent="0.25">
      <c r="A79" s="4" t="s">
        <v>6</v>
      </c>
      <c r="B79" s="4"/>
      <c r="C79" s="4"/>
      <c r="D79" s="4"/>
      <c r="E79" s="4"/>
      <c r="F79" s="4"/>
      <c r="H79">
        <v>0.69</v>
      </c>
      <c r="I79">
        <v>1.03</v>
      </c>
      <c r="J79">
        <f>(63/2.71)*H79</f>
        <v>16.040590405904055</v>
      </c>
      <c r="L79">
        <f>I79/J79</f>
        <v>6.4212100299056843E-2</v>
      </c>
      <c r="M79">
        <f>L79*1000</f>
        <v>64.212100299056843</v>
      </c>
    </row>
    <row r="80" spans="1:13" ht="30" x14ac:dyDescent="0.25">
      <c r="A80" s="1" t="s">
        <v>13</v>
      </c>
      <c r="B80" s="1" t="s">
        <v>14</v>
      </c>
      <c r="C80" s="2" t="s">
        <v>35</v>
      </c>
      <c r="D80" s="2" t="s">
        <v>40</v>
      </c>
      <c r="E80" s="1" t="s">
        <v>0</v>
      </c>
      <c r="F80" s="1" t="s">
        <v>1</v>
      </c>
      <c r="H80">
        <v>0.77</v>
      </c>
      <c r="I80">
        <v>1.51</v>
      </c>
      <c r="J80">
        <f t="shared" ref="J80:J84" si="35">(63/2.71)*H80</f>
        <v>17.900369003690038</v>
      </c>
      <c r="L80">
        <f t="shared" ref="L80:L84" si="36">I80/J80</f>
        <v>8.4355802927231494E-2</v>
      </c>
      <c r="M80">
        <f t="shared" ref="M80:M84" si="37">L80*1000</f>
        <v>84.355802927231494</v>
      </c>
    </row>
    <row r="81" spans="1:13" x14ac:dyDescent="0.25">
      <c r="A81">
        <v>1.2</v>
      </c>
      <c r="B81">
        <v>2.41</v>
      </c>
      <c r="C81">
        <f>(62/2.67)*A81</f>
        <v>27.865168539325843</v>
      </c>
      <c r="E81">
        <f>B81/C81</f>
        <v>8.6487903225806462E-2</v>
      </c>
      <c r="F81">
        <f>E81*1000</f>
        <v>86.487903225806463</v>
      </c>
      <c r="H81">
        <v>0.69</v>
      </c>
      <c r="I81">
        <v>1.33</v>
      </c>
      <c r="J81">
        <f t="shared" si="35"/>
        <v>16.040590405904055</v>
      </c>
      <c r="L81">
        <f t="shared" si="36"/>
        <v>8.2914653784219028E-2</v>
      </c>
      <c r="M81">
        <f t="shared" si="37"/>
        <v>82.914653784219027</v>
      </c>
    </row>
    <row r="82" spans="1:13" x14ac:dyDescent="0.25">
      <c r="A82">
        <v>1.2</v>
      </c>
      <c r="B82">
        <v>2.2400000000000002</v>
      </c>
      <c r="C82">
        <f t="shared" ref="C82:C86" si="38">(62/2.67)*A82</f>
        <v>27.865168539325843</v>
      </c>
      <c r="E82">
        <f t="shared" ref="E82:E86" si="39">B82/C82</f>
        <v>8.0387096774193548E-2</v>
      </c>
      <c r="F82">
        <f t="shared" ref="F82:F86" si="40">E82*1000</f>
        <v>80.387096774193552</v>
      </c>
      <c r="H82">
        <v>0.82</v>
      </c>
      <c r="I82">
        <v>1.76</v>
      </c>
      <c r="J82">
        <f t="shared" si="35"/>
        <v>19.062730627306269</v>
      </c>
      <c r="L82">
        <f t="shared" si="36"/>
        <v>9.232675183894698E-2</v>
      </c>
      <c r="M82">
        <f t="shared" si="37"/>
        <v>92.326751838946976</v>
      </c>
    </row>
    <row r="83" spans="1:13" x14ac:dyDescent="0.25">
      <c r="A83">
        <v>1.33</v>
      </c>
      <c r="B83">
        <v>2.11</v>
      </c>
      <c r="C83">
        <f t="shared" si="38"/>
        <v>30.883895131086145</v>
      </c>
      <c r="E83">
        <f t="shared" si="39"/>
        <v>6.8320397768615079E-2</v>
      </c>
      <c r="F83">
        <f t="shared" si="40"/>
        <v>68.320397768615081</v>
      </c>
      <c r="H83">
        <v>0.69</v>
      </c>
      <c r="I83">
        <v>1.25</v>
      </c>
      <c r="J83">
        <f t="shared" si="35"/>
        <v>16.040590405904055</v>
      </c>
      <c r="L83">
        <f t="shared" si="36"/>
        <v>7.7927306188175768E-2</v>
      </c>
      <c r="M83">
        <f t="shared" si="37"/>
        <v>77.927306188175763</v>
      </c>
    </row>
    <row r="84" spans="1:13" x14ac:dyDescent="0.25">
      <c r="A84">
        <v>1.25</v>
      </c>
      <c r="B84">
        <v>2.62</v>
      </c>
      <c r="C84">
        <f t="shared" si="38"/>
        <v>29.026217228464422</v>
      </c>
      <c r="E84">
        <f t="shared" si="39"/>
        <v>9.0263225806451616E-2</v>
      </c>
      <c r="F84">
        <f t="shared" si="40"/>
        <v>90.263225806451615</v>
      </c>
      <c r="H84">
        <v>0.47</v>
      </c>
      <c r="I84">
        <v>0.95</v>
      </c>
      <c r="J84">
        <f t="shared" si="35"/>
        <v>10.926199261992618</v>
      </c>
      <c r="L84">
        <f t="shared" si="36"/>
        <v>8.6946977372509296E-2</v>
      </c>
      <c r="M84">
        <f t="shared" si="37"/>
        <v>86.946977372509295</v>
      </c>
    </row>
    <row r="85" spans="1:13" x14ac:dyDescent="0.25">
      <c r="A85">
        <v>1.68</v>
      </c>
      <c r="B85">
        <v>3.53</v>
      </c>
      <c r="C85">
        <f t="shared" si="38"/>
        <v>39.011235955056179</v>
      </c>
      <c r="E85">
        <f t="shared" si="39"/>
        <v>9.0486751152073733E-2</v>
      </c>
      <c r="F85">
        <f t="shared" si="40"/>
        <v>90.486751152073737</v>
      </c>
      <c r="L85" s="3"/>
      <c r="M85" s="3"/>
    </row>
    <row r="86" spans="1:13" x14ac:dyDescent="0.25">
      <c r="A86">
        <v>1.2</v>
      </c>
      <c r="B86">
        <v>1.81</v>
      </c>
      <c r="C86">
        <f t="shared" si="38"/>
        <v>27.865168539325843</v>
      </c>
      <c r="E86">
        <f t="shared" si="39"/>
        <v>6.4955645161290321E-2</v>
      </c>
      <c r="F86">
        <f t="shared" si="40"/>
        <v>64.95564516129032</v>
      </c>
      <c r="L86" s="3"/>
      <c r="M86" s="3"/>
    </row>
    <row r="87" spans="1:13" x14ac:dyDescent="0.25">
      <c r="E87" s="3" t="s">
        <v>2</v>
      </c>
      <c r="F87" s="3">
        <f>AVERAGE(F81:F86)</f>
        <v>80.150169981405114</v>
      </c>
    </row>
    <row r="88" spans="1:13" x14ac:dyDescent="0.25">
      <c r="E88" s="3" t="s">
        <v>3</v>
      </c>
      <c r="F88" s="3">
        <f>_xlfn.STDEV.P(F81:F86)</f>
        <v>10.166603009496814</v>
      </c>
    </row>
    <row r="89" spans="1:13" ht="15.75" x14ac:dyDescent="0.25">
      <c r="H89" s="4" t="s">
        <v>12</v>
      </c>
      <c r="I89" s="4"/>
      <c r="J89" s="4"/>
      <c r="K89" s="4"/>
      <c r="L89" s="4"/>
      <c r="M89" s="4"/>
    </row>
    <row r="90" spans="1:13" ht="30" x14ac:dyDescent="0.25">
      <c r="H90" s="1" t="s">
        <v>13</v>
      </c>
      <c r="I90" s="1" t="s">
        <v>14</v>
      </c>
      <c r="J90" s="2" t="s">
        <v>24</v>
      </c>
      <c r="K90" s="2" t="s">
        <v>23</v>
      </c>
      <c r="L90" s="1" t="s">
        <v>0</v>
      </c>
      <c r="M90" s="1" t="s">
        <v>1</v>
      </c>
    </row>
    <row r="91" spans="1:13" x14ac:dyDescent="0.25">
      <c r="H91">
        <v>0.73</v>
      </c>
      <c r="I91">
        <v>1.46</v>
      </c>
      <c r="J91">
        <f>(63/2.71)*H91</f>
        <v>16.970479704797047</v>
      </c>
      <c r="L91">
        <f>I91/J91</f>
        <v>8.6031746031746043E-2</v>
      </c>
      <c r="M91">
        <f>L91*1000</f>
        <v>86.031746031746039</v>
      </c>
    </row>
    <row r="92" spans="1:13" x14ac:dyDescent="0.25">
      <c r="H92">
        <v>0.69</v>
      </c>
      <c r="I92">
        <v>0.95</v>
      </c>
      <c r="J92">
        <f t="shared" ref="J92:J96" si="41">(63/2.71)*H92</f>
        <v>16.040590405904055</v>
      </c>
      <c r="L92">
        <f t="shared" ref="L92:L96" si="42">I92/J92</f>
        <v>5.9224752703013583E-2</v>
      </c>
      <c r="M92">
        <f t="shared" ref="M92:M96" si="43">L92*1000</f>
        <v>59.224752703013586</v>
      </c>
    </row>
    <row r="93" spans="1:13" x14ac:dyDescent="0.25">
      <c r="H93">
        <v>0.65</v>
      </c>
      <c r="I93">
        <v>1.2</v>
      </c>
      <c r="J93">
        <f t="shared" si="41"/>
        <v>15.110701107011069</v>
      </c>
      <c r="L93">
        <f t="shared" si="42"/>
        <v>7.9413919413919412E-2</v>
      </c>
      <c r="M93">
        <f t="shared" si="43"/>
        <v>79.413919413919416</v>
      </c>
    </row>
    <row r="94" spans="1:13" x14ac:dyDescent="0.25">
      <c r="H94">
        <v>0.52</v>
      </c>
      <c r="I94">
        <v>0.82</v>
      </c>
      <c r="J94">
        <f t="shared" si="41"/>
        <v>12.088560885608857</v>
      </c>
      <c r="L94">
        <f t="shared" si="42"/>
        <v>6.7832722832722819E-2</v>
      </c>
      <c r="M94">
        <f t="shared" si="43"/>
        <v>67.832722832722823</v>
      </c>
    </row>
    <row r="95" spans="1:13" x14ac:dyDescent="0.25">
      <c r="H95">
        <v>0.39</v>
      </c>
      <c r="I95">
        <v>0.6</v>
      </c>
      <c r="J95">
        <f t="shared" si="41"/>
        <v>9.0664206642066425</v>
      </c>
      <c r="L95">
        <f t="shared" si="42"/>
        <v>6.6178266178266179E-2</v>
      </c>
      <c r="M95">
        <f t="shared" si="43"/>
        <v>66.178266178266185</v>
      </c>
    </row>
    <row r="96" spans="1:13" x14ac:dyDescent="0.25">
      <c r="H96">
        <v>0.3</v>
      </c>
      <c r="I96">
        <v>0.73</v>
      </c>
      <c r="J96">
        <f t="shared" si="41"/>
        <v>6.9741697416974162</v>
      </c>
      <c r="L96">
        <f t="shared" si="42"/>
        <v>0.10467195767195768</v>
      </c>
      <c r="M96">
        <f t="shared" si="43"/>
        <v>104.67195767195768</v>
      </c>
    </row>
    <row r="97" spans="12:13" x14ac:dyDescent="0.25">
      <c r="L97" s="3"/>
      <c r="M97" s="3"/>
    </row>
    <row r="98" spans="12:13" x14ac:dyDescent="0.25">
      <c r="L98" s="3"/>
      <c r="M98" s="3"/>
    </row>
  </sheetData>
  <mergeCells count="13">
    <mergeCell ref="H89:M89"/>
    <mergeCell ref="A67:F67"/>
    <mergeCell ref="A79:F79"/>
    <mergeCell ref="H30:M30"/>
    <mergeCell ref="H42:M42"/>
    <mergeCell ref="H52:M52"/>
    <mergeCell ref="H65:M65"/>
    <mergeCell ref="H77:M77"/>
    <mergeCell ref="A1:F1"/>
    <mergeCell ref="H1:M1"/>
    <mergeCell ref="A22:F22"/>
    <mergeCell ref="A39:F39"/>
    <mergeCell ref="A54:F54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flow 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 Weißenbruch</dc:creator>
  <cp:lastModifiedBy>Weißenbruch, Kai (IFG)</cp:lastModifiedBy>
  <dcterms:created xsi:type="dcterms:W3CDTF">2020-07-24T11:29:40Z</dcterms:created>
  <dcterms:modified xsi:type="dcterms:W3CDTF">2021-07-06T10:43:38Z</dcterms:modified>
</cp:coreProperties>
</file>